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bradach\Sales Support Dropbox\Sales Support\Product Changes\Case Pack Change March 2021\"/>
    </mc:Choice>
  </mc:AlternateContent>
  <xr:revisionPtr revIDLastSave="0" documentId="13_ncr:1_{BCD57744-3403-4F8B-87D0-4625DEE2230E}" xr6:coauthVersionLast="46" xr6:coauthVersionMax="46" xr10:uidLastSave="{00000000-0000-0000-0000-000000000000}"/>
  <bookViews>
    <workbookView xWindow="28680" yWindow="-120" windowWidth="29040" windowHeight="17640" firstSheet="1" activeTab="1" xr2:uid="{00000000-000D-0000-FFFF-FFFF00000000}"/>
  </bookViews>
  <sheets>
    <sheet name="Sheet1" sheetId="1" state="hidden" r:id="rId1"/>
    <sheet name="Sheet2" sheetId="2" r:id="rId2"/>
  </sheets>
  <definedNames>
    <definedName name="_xlnm._FilterDatabase" localSheetId="0">Sheet1!$A$1:$L$21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7" i="1" l="1"/>
  <c r="V26" i="1"/>
  <c r="W24" i="1"/>
  <c r="X24" i="1" s="1"/>
  <c r="W23" i="1"/>
  <c r="X23" i="1" s="1"/>
  <c r="O27" i="1"/>
  <c r="R27" i="1" s="1"/>
  <c r="O28" i="1"/>
  <c r="R28" i="1" s="1"/>
  <c r="O30" i="1"/>
  <c r="R30" i="1" s="1"/>
  <c r="O31" i="1"/>
  <c r="Q31" i="1" s="1"/>
  <c r="O32" i="1"/>
  <c r="R32" i="1" s="1"/>
  <c r="O33" i="1"/>
  <c r="R33" i="1" s="1"/>
  <c r="O34" i="1"/>
  <c r="Q34" i="1" s="1"/>
  <c r="O35" i="1"/>
  <c r="R35" i="1" s="1"/>
  <c r="O36" i="1"/>
  <c r="R36" i="1" s="1"/>
  <c r="O37" i="1"/>
  <c r="R37" i="1" s="1"/>
  <c r="O38" i="1"/>
  <c r="R38" i="1" s="1"/>
  <c r="O39" i="1"/>
  <c r="R39" i="1" s="1"/>
  <c r="O40" i="1"/>
  <c r="R40" i="1" s="1"/>
  <c r="O41" i="1"/>
  <c r="R41" i="1" s="1"/>
  <c r="O42" i="1"/>
  <c r="R42" i="1" s="1"/>
  <c r="O43" i="1"/>
  <c r="R43" i="1" s="1"/>
  <c r="O26" i="1"/>
  <c r="R26" i="1" s="1"/>
  <c r="R22" i="1"/>
  <c r="Q22" i="1"/>
  <c r="R21" i="1"/>
  <c r="Q21" i="1"/>
  <c r="R20" i="1"/>
  <c r="Q20" i="1"/>
  <c r="R19" i="1"/>
  <c r="Q19" i="1"/>
  <c r="R18" i="1"/>
  <c r="Q18" i="1"/>
  <c r="R17" i="1"/>
  <c r="Q17" i="1"/>
  <c r="R16" i="1"/>
  <c r="Q16" i="1"/>
  <c r="R15" i="1"/>
  <c r="Q15" i="1"/>
  <c r="R3" i="1"/>
  <c r="R4" i="1"/>
  <c r="R5" i="1"/>
  <c r="R6" i="1"/>
  <c r="R7" i="1"/>
  <c r="R8" i="1"/>
  <c r="R9" i="1"/>
  <c r="R10" i="1"/>
  <c r="R11" i="1"/>
  <c r="R12" i="1"/>
  <c r="R13" i="1"/>
  <c r="R14" i="1"/>
  <c r="R2" i="1"/>
  <c r="Q3" i="1"/>
  <c r="Q4" i="1"/>
  <c r="Q5" i="1"/>
  <c r="Q6" i="1"/>
  <c r="Q7" i="1"/>
  <c r="Q8" i="1"/>
  <c r="Q9" i="1"/>
  <c r="Q10" i="1"/>
  <c r="Q11" i="1"/>
  <c r="Q12" i="1"/>
  <c r="Q13" i="1"/>
  <c r="Q14" i="1"/>
  <c r="Q2" i="1"/>
  <c r="Q40" i="1" l="1"/>
  <c r="Q35" i="1"/>
  <c r="Q37" i="1"/>
  <c r="Q36" i="1"/>
  <c r="Q32" i="1"/>
  <c r="Q28" i="1"/>
  <c r="R31" i="1"/>
  <c r="Q27" i="1"/>
  <c r="Q43" i="1"/>
  <c r="Q26" i="1"/>
  <c r="Q39" i="1"/>
  <c r="Q38" i="1"/>
  <c r="Q30" i="1"/>
  <c r="R34" i="1"/>
  <c r="Q42" i="1"/>
  <c r="Q41" i="1"/>
  <c r="Q33" i="1"/>
</calcChain>
</file>

<file path=xl/sharedStrings.xml><?xml version="1.0" encoding="utf-8"?>
<sst xmlns="http://schemas.openxmlformats.org/spreadsheetml/2006/main" count="808" uniqueCount="262">
  <si>
    <t>Description</t>
  </si>
  <si>
    <t>1230S368G6CA</t>
  </si>
  <si>
    <t>6136S136</t>
  </si>
  <si>
    <t>Coconut Sugar</t>
  </si>
  <si>
    <t>1447S136</t>
  </si>
  <si>
    <t>1447S369G6CA</t>
  </si>
  <si>
    <t>6040S136</t>
  </si>
  <si>
    <t>6040S369G6CA</t>
  </si>
  <si>
    <t>6042S136</t>
  </si>
  <si>
    <t>6042S369G6CA</t>
  </si>
  <si>
    <t>1055S166</t>
  </si>
  <si>
    <t>Baking Soda</t>
  </si>
  <si>
    <t>1055S454G6CA</t>
  </si>
  <si>
    <t>1055S454G6MX</t>
  </si>
  <si>
    <t>1050S146</t>
  </si>
  <si>
    <t>Baking Powder</t>
  </si>
  <si>
    <t>1050S397G6CA</t>
  </si>
  <si>
    <t>1050S397G6MX</t>
  </si>
  <si>
    <t>1594S056</t>
  </si>
  <si>
    <t>1594S142G6CA</t>
  </si>
  <si>
    <t>1594S142G6MX</t>
  </si>
  <si>
    <t>1446S126</t>
  </si>
  <si>
    <t>1526S106</t>
  </si>
  <si>
    <t>Sunflower Seed Kernels</t>
  </si>
  <si>
    <t>1231S136</t>
  </si>
  <si>
    <t>1501S106</t>
  </si>
  <si>
    <t>1598S086</t>
  </si>
  <si>
    <t>1598S227G6CA</t>
  </si>
  <si>
    <t>1599S086</t>
  </si>
  <si>
    <t>1599S227G6CA</t>
  </si>
  <si>
    <t>2900S086</t>
  </si>
  <si>
    <t>2900S227G6CA</t>
  </si>
  <si>
    <t>6031S136</t>
  </si>
  <si>
    <t>6031S368G6CA</t>
  </si>
  <si>
    <t>6034S136</t>
  </si>
  <si>
    <t>6163S126</t>
  </si>
  <si>
    <t>6163S340G6CA</t>
  </si>
  <si>
    <t>7015S126</t>
  </si>
  <si>
    <t>1590S086</t>
  </si>
  <si>
    <t>New Case GTIN</t>
  </si>
  <si>
    <t>1050S144</t>
  </si>
  <si>
    <t>20039978033929</t>
  </si>
  <si>
    <t>1055S164</t>
  </si>
  <si>
    <t>20039978033912</t>
  </si>
  <si>
    <t>1230S134</t>
  </si>
  <si>
    <t>20039978034209</t>
  </si>
  <si>
    <t>1447S135</t>
  </si>
  <si>
    <t>20039978053231</t>
  </si>
  <si>
    <t>1594S054</t>
  </si>
  <si>
    <t>20039978025467</t>
  </si>
  <si>
    <t>6040S135</t>
  </si>
  <si>
    <t>20039978019442</t>
  </si>
  <si>
    <t>6042S135</t>
  </si>
  <si>
    <t>20039978019466</t>
  </si>
  <si>
    <t>6136S134</t>
  </si>
  <si>
    <t>20039978018179</t>
  </si>
  <si>
    <t>Country</t>
  </si>
  <si>
    <t>1231S134</t>
  </si>
  <si>
    <t>1446S124</t>
  </si>
  <si>
    <t>1501S105</t>
  </si>
  <si>
    <t>1526S104</t>
  </si>
  <si>
    <t>1590S085</t>
  </si>
  <si>
    <t>1598S085</t>
  </si>
  <si>
    <t>1599S085</t>
  </si>
  <si>
    <t>2900S085</t>
  </si>
  <si>
    <t>6031S134</t>
  </si>
  <si>
    <t>6034S134</t>
  </si>
  <si>
    <t>6163S125</t>
  </si>
  <si>
    <t>7015S125</t>
  </si>
  <si>
    <t>1050S397G4MX</t>
  </si>
  <si>
    <t>1055S454G4MX</t>
  </si>
  <si>
    <t>1594S142G4MX</t>
  </si>
  <si>
    <t>10039978022308</t>
  </si>
  <si>
    <t>10039978034325</t>
  </si>
  <si>
    <t>10039978053234</t>
  </si>
  <si>
    <t>10039978024371</t>
  </si>
  <si>
    <t>10039978044423</t>
  </si>
  <si>
    <t>10039978025965</t>
  </si>
  <si>
    <t>10039978029369</t>
  </si>
  <si>
    <t>10039978029390</t>
  </si>
  <si>
    <t>10039978019445</t>
  </si>
  <si>
    <t>10039978019469</t>
  </si>
  <si>
    <t>10039978008449</t>
  </si>
  <si>
    <t>10039978128604</t>
  </si>
  <si>
    <t>10039978033922</t>
  </si>
  <si>
    <t>10039978033915</t>
  </si>
  <si>
    <t>10039978045017</t>
  </si>
  <si>
    <t>1230S136</t>
  </si>
  <si>
    <t>10039978034202</t>
  </si>
  <si>
    <t>10039978025460</t>
  </si>
  <si>
    <t>10039978025545</t>
  </si>
  <si>
    <t>10039978035551</t>
  </si>
  <si>
    <t>10039978018172</t>
  </si>
  <si>
    <t>20039978022305</t>
  </si>
  <si>
    <t>20039978034322</t>
  </si>
  <si>
    <t>20039978024378</t>
  </si>
  <si>
    <t>20039978044420</t>
  </si>
  <si>
    <t>20039978045014</t>
  </si>
  <si>
    <t>20039978025542</t>
  </si>
  <si>
    <t>20039978025962</t>
  </si>
  <si>
    <t>20039978035558</t>
  </si>
  <si>
    <t>20039978029366</t>
  </si>
  <si>
    <t>20039978029397</t>
  </si>
  <si>
    <t>20039978008446</t>
  </si>
  <si>
    <t>20039978128601</t>
  </si>
  <si>
    <t>1050S397G4CA</t>
  </si>
  <si>
    <t>1055S454G4CA</t>
  </si>
  <si>
    <t>1230S368G4CA</t>
  </si>
  <si>
    <t>1447S369G5CA</t>
  </si>
  <si>
    <t>1594S142G4CA</t>
  </si>
  <si>
    <t>1598S227G5CA</t>
  </si>
  <si>
    <t>1599S227G5CA</t>
  </si>
  <si>
    <t>2900S227G5CA</t>
  </si>
  <si>
    <t>6031S368G4CA</t>
  </si>
  <si>
    <t>6040S369G5CA</t>
  </si>
  <si>
    <t>6042S369G5CA</t>
  </si>
  <si>
    <t>6163S340G5CA</t>
  </si>
  <si>
    <t>10039978313925</t>
  </si>
  <si>
    <t>10039978323917</t>
  </si>
  <si>
    <t>10039978336207</t>
  </si>
  <si>
    <t>10039978333237</t>
  </si>
  <si>
    <t>10039978325461</t>
  </si>
  <si>
    <t>10039978315547</t>
  </si>
  <si>
    <t>10039978355550</t>
  </si>
  <si>
    <t>10039978325966</t>
  </si>
  <si>
    <t>10039978329360</t>
  </si>
  <si>
    <t>10039978329445</t>
  </si>
  <si>
    <t>10039978329469</t>
  </si>
  <si>
    <t>10039978308440</t>
  </si>
  <si>
    <t>20039978313922</t>
  </si>
  <si>
    <t>20039978323914</t>
  </si>
  <si>
    <t>20039978336204</t>
  </si>
  <si>
    <t>20039978333234</t>
  </si>
  <si>
    <t>20039978325468</t>
  </si>
  <si>
    <t>20039978315544</t>
  </si>
  <si>
    <t>20039978355557</t>
  </si>
  <si>
    <t>20039978325963</t>
  </si>
  <si>
    <t>20039978329367</t>
  </si>
  <si>
    <t>20039978329442</t>
  </si>
  <si>
    <t>20039978329466</t>
  </si>
  <si>
    <t>20039978308447</t>
  </si>
  <si>
    <t>10039978413922</t>
  </si>
  <si>
    <t>10039978403916</t>
  </si>
  <si>
    <t>10039978425468</t>
  </si>
  <si>
    <t>20039978413929</t>
  </si>
  <si>
    <t>20039978403913</t>
  </si>
  <si>
    <t>20039978425465</t>
  </si>
  <si>
    <t>1590S227G6CA</t>
  </si>
  <si>
    <t>1590S227G5CA</t>
  </si>
  <si>
    <t>10039978325010</t>
  </si>
  <si>
    <t>20039978325017</t>
  </si>
  <si>
    <t>1596S340G8CA</t>
  </si>
  <si>
    <t>1596S128</t>
  </si>
  <si>
    <t>10039978306200</t>
  </si>
  <si>
    <t>10039978006209</t>
  </si>
  <si>
    <t>Old Case GTIN</t>
  </si>
  <si>
    <t>Golden Flaxseeds</t>
  </si>
  <si>
    <t>White Sesame Seeds</t>
  </si>
  <si>
    <t>Active Dry Yeast</t>
  </si>
  <si>
    <t>Nutritional Yeast</t>
  </si>
  <si>
    <t>Guar Gum</t>
  </si>
  <si>
    <t>Xanthan Gum</t>
  </si>
  <si>
    <t>Hemp Seeds Hulled</t>
  </si>
  <si>
    <t>Organic Chia Seeds</t>
  </si>
  <si>
    <t>Organic Farro</t>
  </si>
  <si>
    <t>GF Egg Replacer</t>
  </si>
  <si>
    <t>Red Quinoa</t>
  </si>
  <si>
    <t>Tricolor Quinoa</t>
  </si>
  <si>
    <t>Organic Brown Flaxseeds</t>
  </si>
  <si>
    <t>Organic Golden Flaxseeds</t>
  </si>
  <si>
    <t>Brown Flaxseeds</t>
  </si>
  <si>
    <t>Organic Pumpkin Seeds</t>
  </si>
  <si>
    <t>White Quinoa</t>
  </si>
  <si>
    <t>20039978306207</t>
  </si>
  <si>
    <t>20039978006206</t>
  </si>
  <si>
    <t>4/14oz</t>
  </si>
  <si>
    <t>4/397g</t>
  </si>
  <si>
    <t>4/16oz</t>
  </si>
  <si>
    <t>4/13oz</t>
  </si>
  <si>
    <t>5/13oz</t>
  </si>
  <si>
    <t>5/10oz</t>
  </si>
  <si>
    <t>5/12oz</t>
  </si>
  <si>
    <t>4/12oz</t>
  </si>
  <si>
    <t>5/8oz</t>
  </si>
  <si>
    <t>4/5oz</t>
  </si>
  <si>
    <t>4/454g</t>
  </si>
  <si>
    <t>4/142g</t>
  </si>
  <si>
    <t>4/368g</t>
  </si>
  <si>
    <t>5/369g</t>
  </si>
  <si>
    <t>5/227g</t>
  </si>
  <si>
    <t>5/340g</t>
  </si>
  <si>
    <t>4/10oz</t>
  </si>
  <si>
    <t>6/14oz</t>
  </si>
  <si>
    <t>6/16oz</t>
  </si>
  <si>
    <t>6/13oz</t>
  </si>
  <si>
    <t>6/12oz</t>
  </si>
  <si>
    <t>6/10oz</t>
  </si>
  <si>
    <t>6/8oz</t>
  </si>
  <si>
    <t>6/5oz</t>
  </si>
  <si>
    <t>6/397g</t>
  </si>
  <si>
    <t>6/454g</t>
  </si>
  <si>
    <t>6/368g</t>
  </si>
  <si>
    <t>6/369g</t>
  </si>
  <si>
    <t>6/227g</t>
  </si>
  <si>
    <t>6/142g</t>
  </si>
  <si>
    <t>6/340g</t>
  </si>
  <si>
    <t>8/340g</t>
  </si>
  <si>
    <t>8/12oz</t>
  </si>
  <si>
    <t>Old MFG #</t>
  </si>
  <si>
    <t>New MFG #</t>
  </si>
  <si>
    <t>New Pack/Size</t>
  </si>
  <si>
    <t>Old Pack/Size</t>
  </si>
  <si>
    <t>United States</t>
  </si>
  <si>
    <t>Mexico</t>
  </si>
  <si>
    <t>Canada</t>
  </si>
  <si>
    <t>1596S125</t>
  </si>
  <si>
    <t>1596S340G5CA</t>
  </si>
  <si>
    <t>Shelf Life from Arrival</t>
  </si>
  <si>
    <t>Shelf Life from Production</t>
  </si>
  <si>
    <t>Shipper - Flaxseeds</t>
  </si>
  <si>
    <t>Shipper - Org Chia Seeds</t>
  </si>
  <si>
    <t>00039978001795</t>
  </si>
  <si>
    <t>00039978001825</t>
  </si>
  <si>
    <t>1839B9</t>
  </si>
  <si>
    <t>1796B9</t>
  </si>
  <si>
    <t>00039978417282</t>
  </si>
  <si>
    <t>00039978427953</t>
  </si>
  <si>
    <t>9cs (4/13oz)</t>
  </si>
  <si>
    <t>9cs (5/12oz)</t>
  </si>
  <si>
    <t>9cs (6/13oz)</t>
  </si>
  <si>
    <t>9cs (6/12oz)</t>
  </si>
  <si>
    <t>New Gross Weight</t>
  </si>
  <si>
    <t>1932B9</t>
  </si>
  <si>
    <t>1933B9</t>
  </si>
  <si>
    <t>New Net Weight</t>
  </si>
  <si>
    <t>14</t>
  </si>
  <si>
    <t>16</t>
  </si>
  <si>
    <t>13</t>
  </si>
  <si>
    <t>12</t>
  </si>
  <si>
    <t>10</t>
  </si>
  <si>
    <t>4</t>
  </si>
  <si>
    <t>5</t>
  </si>
  <si>
    <t>Qty</t>
  </si>
  <si>
    <t>Case (oz)</t>
  </si>
  <si>
    <t>Net Weight (oz)</t>
  </si>
  <si>
    <t>Pouch Weight (oz)</t>
  </si>
  <si>
    <t>Gross Weight</t>
  </si>
  <si>
    <t>397</t>
  </si>
  <si>
    <t>454</t>
  </si>
  <si>
    <t>142</t>
  </si>
  <si>
    <t>368</t>
  </si>
  <si>
    <t>369</t>
  </si>
  <si>
    <t>227</t>
  </si>
  <si>
    <t>340</t>
  </si>
  <si>
    <t>Net Weight (net weight x case qty)</t>
  </si>
  <si>
    <t>New Net Weight (lb)</t>
  </si>
  <si>
    <t>New Gross Weight (lb)</t>
  </si>
  <si>
    <t>New Net Weight (kg)</t>
  </si>
  <si>
    <t>New Gross Weight (kg)</t>
  </si>
  <si>
    <t>Net</t>
  </si>
  <si>
    <t>Gross</t>
  </si>
  <si>
    <t>Shippers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</si>
</sst>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Font="1" applyFill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1" xfId="0" quotePrefix="1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/>
    <xf numFmtId="0" fontId="0" fillId="0" borderId="1" xfId="0" applyFont="1" applyFill="1" applyBorder="1" applyAlignment="1">
      <alignment horizontal="left"/>
    </xf>
    <xf numFmtId="0" fontId="1" fillId="0" borderId="1" xfId="0" quotePrefix="1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3" fillId="2" borderId="1" xfId="0" quotePrefix="1" applyNumberFormat="1" applyFont="1" applyFill="1" applyBorder="1" applyAlignment="1" applyProtection="1">
      <alignment horizontal="left"/>
    </xf>
    <xf numFmtId="0" fontId="0" fillId="2" borderId="1" xfId="0" quotePrefix="1" applyFont="1" applyFill="1" applyBorder="1" applyAlignment="1">
      <alignment horizontal="left"/>
    </xf>
    <xf numFmtId="0" fontId="0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0" fillId="0" borderId="2" xfId="0" applyFont="1" applyFill="1" applyBorder="1"/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/>
    <xf numFmtId="0" fontId="0" fillId="0" borderId="8" xfId="0" quotePrefix="1" applyFont="1" applyFill="1" applyBorder="1" applyAlignment="1">
      <alignment horizontal="center"/>
    </xf>
    <xf numFmtId="0" fontId="0" fillId="2" borderId="8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1" fillId="2" borderId="3" xfId="0" applyNumberFormat="1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8" xfId="0" applyFont="1" applyFill="1" applyBorder="1"/>
    <xf numFmtId="0" fontId="0" fillId="0" borderId="8" xfId="0" applyFont="1" applyFill="1" applyBorder="1" applyAlignment="1">
      <alignment horizontal="left"/>
    </xf>
    <xf numFmtId="0" fontId="0" fillId="2" borderId="9" xfId="0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2" fontId="0" fillId="0" borderId="8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0" fillId="0" borderId="0" xfId="0" applyFont="1" applyFill="1" applyAlignment="1">
      <alignment horizontal="left"/>
    </xf>
    <xf numFmtId="2" fontId="0" fillId="0" borderId="0" xfId="0" applyNumberFormat="1" applyFont="1" applyFill="1"/>
    <xf numFmtId="0" fontId="0" fillId="0" borderId="0" xfId="0" applyFont="1" applyFill="1" applyAlignment="1">
      <alignment wrapText="1"/>
    </xf>
    <xf numFmtId="0" fontId="0" fillId="3" borderId="0" xfId="0" applyFont="1" applyFill="1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1" fillId="4" borderId="0" xfId="0" applyFont="1" applyFill="1" applyAlignment="1">
      <alignment horizontal="center" vertical="top" wrapText="1"/>
    </xf>
    <xf numFmtId="0" fontId="1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top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43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indent="0" justifyLastLine="0" shrinkToFit="0" readingOrder="0"/>
    </dxf>
    <dxf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L43" totalsRowShown="0" headerRowDxfId="36" headerRowBorderDxfId="35" tableBorderDxfId="34" totalsRowBorderDxfId="33">
  <sortState xmlns:xlrd2="http://schemas.microsoft.com/office/spreadsheetml/2017/richdata2" ref="A2:K41">
    <sortCondition descending="1" ref="A1:A41"/>
  </sortState>
  <tableColumns count="12">
    <tableColumn id="1" xr3:uid="{00000000-0010-0000-0000-000001000000}" name="Country" dataDxfId="32"/>
    <tableColumn id="2" xr3:uid="{00000000-0010-0000-0000-000002000000}" name="Description" dataDxfId="31"/>
    <tableColumn id="3" xr3:uid="{00000000-0010-0000-0000-000003000000}" name="New MFG #" dataDxfId="30"/>
    <tableColumn id="4" xr3:uid="{00000000-0010-0000-0000-000004000000}" name="New Case GTIN" dataDxfId="29"/>
    <tableColumn id="5" xr3:uid="{00000000-0010-0000-0000-000005000000}" name="New Pack/Size" dataDxfId="28"/>
    <tableColumn id="9" xr3:uid="{00000000-0010-0000-0000-000009000000}" name="Shelf Life from Arrival" dataDxfId="27"/>
    <tableColumn id="10" xr3:uid="{00000000-0010-0000-0000-00000A000000}" name="Shelf Life from Production" dataDxfId="26"/>
    <tableColumn id="12" xr3:uid="{00000000-0010-0000-0000-00000C000000}" name="New Net Weight" dataDxfId="25"/>
    <tableColumn id="13" xr3:uid="{00000000-0010-0000-0000-00000D000000}" name="New Gross Weight" dataDxfId="24"/>
    <tableColumn id="6" xr3:uid="{00000000-0010-0000-0000-000006000000}" name="Old Case GTIN" dataDxfId="23"/>
    <tableColumn id="7" xr3:uid="{00000000-0010-0000-0000-000007000000}" name="Old MFG #" dataDxfId="22"/>
    <tableColumn id="8" xr3:uid="{00000000-0010-0000-0000-000008000000}" name="Old Pack/Size" dataDxfId="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1:T41" totalsRowShown="0" headerRowDxfId="20">
  <autoFilter ref="A1:T41" xr:uid="{00000000-0009-0000-0100-000002000000}"/>
  <sortState xmlns:xlrd2="http://schemas.microsoft.com/office/spreadsheetml/2017/richdata2" ref="A2:T41">
    <sortCondition descending="1" ref="A1:A41"/>
  </sortState>
  <tableColumns count="20">
    <tableColumn id="1" xr3:uid="{00000000-0010-0000-0100-000001000000}" name="Country" dataDxfId="19"/>
    <tableColumn id="2" xr3:uid="{00000000-0010-0000-0100-000002000000}" name="Description" dataDxfId="18"/>
    <tableColumn id="3" xr3:uid="{00000000-0010-0000-0100-000003000000}" name="New MFG #" dataDxfId="17"/>
    <tableColumn id="4" xr3:uid="{00000000-0010-0000-0100-000004000000}" name="New Case GTIN" dataDxfId="16"/>
    <tableColumn id="5" xr3:uid="{00000000-0010-0000-0100-000005000000}" name="New Pack/Size" dataDxfId="15"/>
    <tableColumn id="6" xr3:uid="{00000000-0010-0000-0100-000006000000}" name="Shelf Life from Arrival" dataDxfId="14"/>
    <tableColumn id="7" xr3:uid="{00000000-0010-0000-0100-000007000000}" name="Shelf Life from Production" dataDxfId="13"/>
    <tableColumn id="8" xr3:uid="{00000000-0010-0000-0100-000008000000}" name="New Net Weight (lb)" dataDxfId="12"/>
    <tableColumn id="9" xr3:uid="{00000000-0010-0000-0100-000009000000}" name="New Gross Weight (lb)" dataDxfId="11"/>
    <tableColumn id="20" xr3:uid="{00000000-0010-0000-0100-000014000000}" name="New Net Weight (kg)" dataDxfId="10">
      <calculatedColumnFormula>Table2[[#This Row],[New Net Weight (lb)]]/2.205</calculatedColumnFormula>
    </tableColumn>
    <tableColumn id="19" xr3:uid="{00000000-0010-0000-0100-000013000000}" name="New Gross Weight (kg)" dataDxfId="9">
      <calculatedColumnFormula>Table2[[#This Row],[New Gross Weight (lb)]]/2.205</calculatedColumnFormula>
    </tableColumn>
    <tableColumn id="10" xr3:uid="{00000000-0010-0000-0100-00000A000000}" name="Old Case GTIN" dataDxfId="8"/>
    <tableColumn id="11" xr3:uid="{00000000-0010-0000-0100-00000B000000}" name="Old MFG #" dataDxfId="7"/>
    <tableColumn id="12" xr3:uid="{00000000-0010-0000-0100-00000C000000}" name="Old Pack/Size" dataDxfId="6"/>
    <tableColumn id="13" xr3:uid="{00000000-0010-0000-0100-00000D000000}" name="Net Weight (oz)" dataDxfId="5"/>
    <tableColumn id="14" xr3:uid="{00000000-0010-0000-0100-00000E000000}" name="Pouch Weight (oz)" dataDxfId="4"/>
    <tableColumn id="15" xr3:uid="{00000000-0010-0000-0100-00000F000000}" name="Qty" dataDxfId="3"/>
    <tableColumn id="16" xr3:uid="{00000000-0010-0000-0100-000010000000}" name="Case (oz)" dataDxfId="2"/>
    <tableColumn id="17" xr3:uid="{00000000-0010-0000-0100-000011000000}" name="Net Weight (net weight x case qty)" dataDxfId="1"/>
    <tableColumn id="18" xr3:uid="{00000000-0010-0000-0100-000012000000}" name="Gross Weigh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43"/>
  <sheetViews>
    <sheetView topLeftCell="A16" zoomScale="90" zoomScaleNormal="90" zoomScaleSheetLayoutView="80" workbookViewId="0">
      <selection activeCell="W34" sqref="W34"/>
    </sheetView>
  </sheetViews>
  <sheetFormatPr defaultRowHeight="14.5" x14ac:dyDescent="0.35"/>
  <cols>
    <col min="1" max="1" width="12.26953125" style="2" bestFit="1" customWidth="1"/>
    <col min="2" max="2" width="22.81640625" style="2" bestFit="1" customWidth="1"/>
    <col min="3" max="3" width="15.7265625" style="3" bestFit="1" customWidth="1"/>
    <col min="4" max="4" width="19" style="3" customWidth="1"/>
    <col min="5" max="7" width="15.36328125" style="3" customWidth="1"/>
    <col min="8" max="9" width="11.81640625" style="3" customWidth="1"/>
    <col min="10" max="10" width="15.6328125" style="2" bestFit="1" customWidth="1"/>
    <col min="11" max="11" width="14" style="2" bestFit="1" customWidth="1"/>
    <col min="12" max="12" width="17.54296875" style="3" bestFit="1" customWidth="1"/>
    <col min="13" max="13" width="14.26953125" style="34" bestFit="1" customWidth="1"/>
    <col min="14" max="14" width="16.36328125" style="34" bestFit="1" customWidth="1"/>
    <col min="15" max="16" width="8.7265625" style="1"/>
    <col min="17" max="17" width="13.26953125" style="1" customWidth="1"/>
    <col min="18" max="18" width="12.1796875" style="1" bestFit="1" customWidth="1"/>
    <col min="19" max="16384" width="8.7265625" style="1"/>
  </cols>
  <sheetData>
    <row r="1" spans="1:18" ht="43.5" x14ac:dyDescent="0.35">
      <c r="A1" s="17" t="s">
        <v>56</v>
      </c>
      <c r="B1" s="18" t="s">
        <v>0</v>
      </c>
      <c r="C1" s="18" t="s">
        <v>209</v>
      </c>
      <c r="D1" s="18" t="s">
        <v>39</v>
      </c>
      <c r="E1" s="18" t="s">
        <v>210</v>
      </c>
      <c r="F1" s="18" t="s">
        <v>217</v>
      </c>
      <c r="G1" s="18" t="s">
        <v>218</v>
      </c>
      <c r="H1" s="18" t="s">
        <v>234</v>
      </c>
      <c r="I1" s="18" t="s">
        <v>231</v>
      </c>
      <c r="J1" s="18" t="s">
        <v>155</v>
      </c>
      <c r="K1" s="18" t="s">
        <v>208</v>
      </c>
      <c r="L1" s="19" t="s">
        <v>211</v>
      </c>
      <c r="M1" s="34" t="s">
        <v>244</v>
      </c>
      <c r="N1" s="34" t="s">
        <v>245</v>
      </c>
      <c r="O1" s="1" t="s">
        <v>242</v>
      </c>
      <c r="P1" s="1" t="s">
        <v>243</v>
      </c>
      <c r="Q1" s="36" t="s">
        <v>254</v>
      </c>
      <c r="R1" s="1" t="s">
        <v>246</v>
      </c>
    </row>
    <row r="2" spans="1:18" x14ac:dyDescent="0.35">
      <c r="A2" s="16" t="s">
        <v>212</v>
      </c>
      <c r="B2" s="4" t="s">
        <v>15</v>
      </c>
      <c r="C2" s="9" t="s">
        <v>40</v>
      </c>
      <c r="D2" s="5" t="s">
        <v>41</v>
      </c>
      <c r="E2" s="5" t="s">
        <v>175</v>
      </c>
      <c r="F2" s="5">
        <v>475</v>
      </c>
      <c r="G2" s="5">
        <v>730</v>
      </c>
      <c r="H2" s="31">
        <v>3.5</v>
      </c>
      <c r="I2" s="31">
        <v>4.0125000000000002</v>
      </c>
      <c r="J2" s="13" t="s">
        <v>84</v>
      </c>
      <c r="K2" s="14" t="s">
        <v>14</v>
      </c>
      <c r="L2" s="25" t="s">
        <v>192</v>
      </c>
      <c r="M2" s="34" t="s">
        <v>235</v>
      </c>
      <c r="N2" s="34">
        <v>0.8</v>
      </c>
      <c r="O2" s="1" t="s">
        <v>240</v>
      </c>
      <c r="P2" s="1">
        <v>5</v>
      </c>
      <c r="Q2" s="35">
        <f>(M2*O2)/16</f>
        <v>3.5</v>
      </c>
      <c r="R2" s="35">
        <f>(((M2+N2)*O2)+P2)/16</f>
        <v>4.0125000000000002</v>
      </c>
    </row>
    <row r="3" spans="1:18" x14ac:dyDescent="0.35">
      <c r="A3" s="16" t="s">
        <v>212</v>
      </c>
      <c r="B3" s="4" t="s">
        <v>11</v>
      </c>
      <c r="C3" s="9" t="s">
        <v>42</v>
      </c>
      <c r="D3" s="5" t="s">
        <v>43</v>
      </c>
      <c r="E3" s="5" t="s">
        <v>177</v>
      </c>
      <c r="F3" s="5">
        <v>475</v>
      </c>
      <c r="G3" s="5">
        <v>730</v>
      </c>
      <c r="H3" s="31">
        <v>4</v>
      </c>
      <c r="I3" s="31">
        <v>4.5125000000000002</v>
      </c>
      <c r="J3" s="13" t="s">
        <v>85</v>
      </c>
      <c r="K3" s="14" t="s">
        <v>10</v>
      </c>
      <c r="L3" s="25" t="s">
        <v>193</v>
      </c>
      <c r="M3" s="34" t="s">
        <v>236</v>
      </c>
      <c r="N3" s="34">
        <v>0.8</v>
      </c>
      <c r="O3" s="1" t="s">
        <v>240</v>
      </c>
      <c r="P3" s="1">
        <v>5</v>
      </c>
      <c r="Q3" s="35">
        <f t="shared" ref="Q3:Q14" si="0">(M3*O3)/16</f>
        <v>4</v>
      </c>
      <c r="R3" s="35">
        <f t="shared" ref="R3:R14" si="1">(((M3+N3)*O3)+P3)/16</f>
        <v>4.5125000000000002</v>
      </c>
    </row>
    <row r="4" spans="1:18" x14ac:dyDescent="0.35">
      <c r="A4" s="16" t="s">
        <v>212</v>
      </c>
      <c r="B4" s="4" t="s">
        <v>170</v>
      </c>
      <c r="C4" s="9" t="s">
        <v>44</v>
      </c>
      <c r="D4" s="5" t="s">
        <v>45</v>
      </c>
      <c r="E4" s="5" t="s">
        <v>178</v>
      </c>
      <c r="F4" s="5">
        <v>475</v>
      </c>
      <c r="G4" s="5">
        <v>730</v>
      </c>
      <c r="H4" s="31">
        <v>3.25</v>
      </c>
      <c r="I4" s="31">
        <v>3.7625000000000002</v>
      </c>
      <c r="J4" s="14" t="s">
        <v>88</v>
      </c>
      <c r="K4" s="14" t="s">
        <v>87</v>
      </c>
      <c r="L4" s="25" t="s">
        <v>194</v>
      </c>
      <c r="M4" s="34" t="s">
        <v>237</v>
      </c>
      <c r="N4" s="34">
        <v>0.8</v>
      </c>
      <c r="O4" s="1" t="s">
        <v>240</v>
      </c>
      <c r="P4" s="1">
        <v>5</v>
      </c>
      <c r="Q4" s="35">
        <f t="shared" si="0"/>
        <v>3.25</v>
      </c>
      <c r="R4" s="35">
        <f t="shared" si="1"/>
        <v>3.7625000000000002</v>
      </c>
    </row>
    <row r="5" spans="1:18" x14ac:dyDescent="0.35">
      <c r="A5" s="16" t="s">
        <v>212</v>
      </c>
      <c r="B5" s="7" t="s">
        <v>156</v>
      </c>
      <c r="C5" s="9" t="s">
        <v>57</v>
      </c>
      <c r="D5" s="10" t="s">
        <v>93</v>
      </c>
      <c r="E5" s="5" t="s">
        <v>178</v>
      </c>
      <c r="F5" s="5">
        <v>475</v>
      </c>
      <c r="G5" s="5">
        <v>730</v>
      </c>
      <c r="H5" s="31">
        <v>3.25</v>
      </c>
      <c r="I5" s="31">
        <v>3.7625000000000002</v>
      </c>
      <c r="J5" s="14" t="s">
        <v>72</v>
      </c>
      <c r="K5" s="15" t="s">
        <v>24</v>
      </c>
      <c r="L5" s="24" t="s">
        <v>194</v>
      </c>
      <c r="M5" s="34" t="s">
        <v>237</v>
      </c>
      <c r="N5" s="34">
        <v>0.8</v>
      </c>
      <c r="O5" s="1" t="s">
        <v>240</v>
      </c>
      <c r="P5" s="1">
        <v>5</v>
      </c>
      <c r="Q5" s="35">
        <f t="shared" si="0"/>
        <v>3.25</v>
      </c>
      <c r="R5" s="35">
        <f t="shared" si="1"/>
        <v>3.7625000000000002</v>
      </c>
    </row>
    <row r="6" spans="1:18" x14ac:dyDescent="0.35">
      <c r="A6" s="16" t="s">
        <v>212</v>
      </c>
      <c r="B6" s="7" t="s">
        <v>171</v>
      </c>
      <c r="C6" s="11" t="s">
        <v>58</v>
      </c>
      <c r="D6" s="10" t="s">
        <v>94</v>
      </c>
      <c r="E6" s="23" t="s">
        <v>182</v>
      </c>
      <c r="F6" s="5">
        <v>475</v>
      </c>
      <c r="G6" s="5">
        <v>730</v>
      </c>
      <c r="H6" s="31">
        <v>3</v>
      </c>
      <c r="I6" s="31">
        <v>3.5125000000000002</v>
      </c>
      <c r="J6" s="14" t="s">
        <v>73</v>
      </c>
      <c r="K6" s="15" t="s">
        <v>21</v>
      </c>
      <c r="L6" s="24" t="s">
        <v>195</v>
      </c>
      <c r="M6" s="34" t="s">
        <v>238</v>
      </c>
      <c r="N6" s="34">
        <v>0.8</v>
      </c>
      <c r="O6" s="1" t="s">
        <v>240</v>
      </c>
      <c r="P6" s="1">
        <v>5</v>
      </c>
      <c r="Q6" s="35">
        <f t="shared" si="0"/>
        <v>3</v>
      </c>
      <c r="R6" s="35">
        <f t="shared" si="1"/>
        <v>3.5125000000000002</v>
      </c>
    </row>
    <row r="7" spans="1:18" x14ac:dyDescent="0.35">
      <c r="A7" s="16" t="s">
        <v>212</v>
      </c>
      <c r="B7" s="4" t="s">
        <v>172</v>
      </c>
      <c r="C7" s="9" t="s">
        <v>46</v>
      </c>
      <c r="D7" s="5" t="s">
        <v>47</v>
      </c>
      <c r="E7" s="5" t="s">
        <v>179</v>
      </c>
      <c r="F7" s="5">
        <v>475</v>
      </c>
      <c r="G7" s="5">
        <v>730</v>
      </c>
      <c r="H7" s="31">
        <v>4.0625</v>
      </c>
      <c r="I7" s="31">
        <v>4.625</v>
      </c>
      <c r="J7" s="14" t="s">
        <v>74</v>
      </c>
      <c r="K7" s="14" t="s">
        <v>4</v>
      </c>
      <c r="L7" s="25" t="s">
        <v>194</v>
      </c>
      <c r="M7" s="34" t="s">
        <v>237</v>
      </c>
      <c r="N7" s="34">
        <v>0.8</v>
      </c>
      <c r="O7" s="1" t="s">
        <v>241</v>
      </c>
      <c r="P7" s="1">
        <v>5</v>
      </c>
      <c r="Q7" s="35">
        <f t="shared" si="0"/>
        <v>4.0625</v>
      </c>
      <c r="R7" s="35">
        <f t="shared" si="1"/>
        <v>4.625</v>
      </c>
    </row>
    <row r="8" spans="1:18" x14ac:dyDescent="0.35">
      <c r="A8" s="16" t="s">
        <v>212</v>
      </c>
      <c r="B8" s="7" t="s">
        <v>157</v>
      </c>
      <c r="C8" s="11" t="s">
        <v>59</v>
      </c>
      <c r="D8" s="10" t="s">
        <v>95</v>
      </c>
      <c r="E8" s="23" t="s">
        <v>180</v>
      </c>
      <c r="F8" s="5">
        <v>475</v>
      </c>
      <c r="G8" s="23">
        <v>730</v>
      </c>
      <c r="H8" s="31">
        <v>3.125</v>
      </c>
      <c r="I8" s="31">
        <v>3.6875</v>
      </c>
      <c r="J8" s="14" t="s">
        <v>75</v>
      </c>
      <c r="K8" s="15" t="s">
        <v>25</v>
      </c>
      <c r="L8" s="24" t="s">
        <v>196</v>
      </c>
      <c r="M8" s="34" t="s">
        <v>239</v>
      </c>
      <c r="N8" s="34">
        <v>0.8</v>
      </c>
      <c r="O8" s="1" t="s">
        <v>241</v>
      </c>
      <c r="P8" s="1">
        <v>5</v>
      </c>
      <c r="Q8" s="35">
        <f t="shared" si="0"/>
        <v>3.125</v>
      </c>
      <c r="R8" s="35">
        <f t="shared" si="1"/>
        <v>3.6875</v>
      </c>
    </row>
    <row r="9" spans="1:18" x14ac:dyDescent="0.35">
      <c r="A9" s="16" t="s">
        <v>212</v>
      </c>
      <c r="B9" s="7" t="s">
        <v>23</v>
      </c>
      <c r="C9" s="11" t="s">
        <v>60</v>
      </c>
      <c r="D9" s="10" t="s">
        <v>96</v>
      </c>
      <c r="E9" s="23" t="s">
        <v>191</v>
      </c>
      <c r="F9" s="23">
        <v>238</v>
      </c>
      <c r="G9" s="23">
        <v>365</v>
      </c>
      <c r="H9" s="31">
        <v>2.5</v>
      </c>
      <c r="I9" s="31">
        <v>3.0125000000000002</v>
      </c>
      <c r="J9" s="14" t="s">
        <v>76</v>
      </c>
      <c r="K9" s="15" t="s">
        <v>22</v>
      </c>
      <c r="L9" s="24" t="s">
        <v>196</v>
      </c>
      <c r="M9" s="34" t="s">
        <v>239</v>
      </c>
      <c r="N9" s="34">
        <v>0.8</v>
      </c>
      <c r="O9" s="1" t="s">
        <v>240</v>
      </c>
      <c r="P9" s="1">
        <v>5</v>
      </c>
      <c r="Q9" s="35">
        <f t="shared" si="0"/>
        <v>2.5</v>
      </c>
      <c r="R9" s="35">
        <f t="shared" si="1"/>
        <v>3.0125000000000002</v>
      </c>
    </row>
    <row r="10" spans="1:18" x14ac:dyDescent="0.35">
      <c r="A10" s="16" t="s">
        <v>212</v>
      </c>
      <c r="B10" s="7" t="s">
        <v>158</v>
      </c>
      <c r="C10" s="11" t="s">
        <v>61</v>
      </c>
      <c r="D10" s="10" t="s">
        <v>97</v>
      </c>
      <c r="E10" s="23" t="s">
        <v>183</v>
      </c>
      <c r="F10" s="23">
        <v>238</v>
      </c>
      <c r="G10" s="23">
        <v>365</v>
      </c>
      <c r="H10" s="31">
        <v>2.5</v>
      </c>
      <c r="I10" s="31">
        <v>3.0625</v>
      </c>
      <c r="J10" s="13" t="s">
        <v>86</v>
      </c>
      <c r="K10" s="15" t="s">
        <v>38</v>
      </c>
      <c r="L10" s="24" t="s">
        <v>197</v>
      </c>
      <c r="M10" s="34">
        <v>8</v>
      </c>
      <c r="N10" s="34">
        <v>0.8</v>
      </c>
      <c r="O10" s="1" t="s">
        <v>241</v>
      </c>
      <c r="P10" s="1">
        <v>5</v>
      </c>
      <c r="Q10" s="35">
        <f t="shared" si="0"/>
        <v>2.5</v>
      </c>
      <c r="R10" s="35">
        <f t="shared" si="1"/>
        <v>3.0625</v>
      </c>
    </row>
    <row r="11" spans="1:18" x14ac:dyDescent="0.35">
      <c r="A11" s="16" t="s">
        <v>212</v>
      </c>
      <c r="B11" s="4" t="s">
        <v>159</v>
      </c>
      <c r="C11" s="9" t="s">
        <v>48</v>
      </c>
      <c r="D11" s="5" t="s">
        <v>49</v>
      </c>
      <c r="E11" s="5" t="s">
        <v>184</v>
      </c>
      <c r="F11" s="5">
        <v>475</v>
      </c>
      <c r="G11" s="5">
        <v>730</v>
      </c>
      <c r="H11" s="31">
        <v>1.25</v>
      </c>
      <c r="I11" s="31">
        <v>1.7625</v>
      </c>
      <c r="J11" s="13" t="s">
        <v>89</v>
      </c>
      <c r="K11" s="14" t="s">
        <v>18</v>
      </c>
      <c r="L11" s="25" t="s">
        <v>198</v>
      </c>
      <c r="M11" s="34">
        <v>5</v>
      </c>
      <c r="N11" s="34">
        <v>0.8</v>
      </c>
      <c r="O11" s="1" t="s">
        <v>240</v>
      </c>
      <c r="P11" s="1">
        <v>5</v>
      </c>
      <c r="Q11" s="35">
        <f t="shared" si="0"/>
        <v>1.25</v>
      </c>
      <c r="R11" s="35">
        <f t="shared" si="1"/>
        <v>1.7625</v>
      </c>
    </row>
    <row r="12" spans="1:18" x14ac:dyDescent="0.35">
      <c r="A12" s="16" t="s">
        <v>212</v>
      </c>
      <c r="B12" s="8" t="s">
        <v>165</v>
      </c>
      <c r="C12" s="11" t="s">
        <v>215</v>
      </c>
      <c r="D12" s="6" t="s">
        <v>174</v>
      </c>
      <c r="E12" s="5" t="s">
        <v>181</v>
      </c>
      <c r="F12" s="5">
        <v>475</v>
      </c>
      <c r="G12" s="5">
        <v>730</v>
      </c>
      <c r="H12" s="31">
        <v>3.75</v>
      </c>
      <c r="I12" s="31">
        <v>4.3125</v>
      </c>
      <c r="J12" s="12" t="s">
        <v>154</v>
      </c>
      <c r="K12" s="15" t="s">
        <v>152</v>
      </c>
      <c r="L12" s="26" t="s">
        <v>207</v>
      </c>
      <c r="M12" s="34" t="s">
        <v>238</v>
      </c>
      <c r="N12" s="34">
        <v>0.8</v>
      </c>
      <c r="O12" s="1" t="s">
        <v>241</v>
      </c>
      <c r="P12" s="1">
        <v>5</v>
      </c>
      <c r="Q12" s="35">
        <f t="shared" si="0"/>
        <v>3.75</v>
      </c>
      <c r="R12" s="35">
        <f t="shared" si="1"/>
        <v>4.3125</v>
      </c>
    </row>
    <row r="13" spans="1:18" x14ac:dyDescent="0.35">
      <c r="A13" s="16" t="s">
        <v>212</v>
      </c>
      <c r="B13" s="7" t="s">
        <v>160</v>
      </c>
      <c r="C13" s="11" t="s">
        <v>62</v>
      </c>
      <c r="D13" s="10" t="s">
        <v>98</v>
      </c>
      <c r="E13" s="23" t="s">
        <v>183</v>
      </c>
      <c r="F13" s="5">
        <v>475</v>
      </c>
      <c r="G13" s="5">
        <v>730</v>
      </c>
      <c r="H13" s="31">
        <v>2.5</v>
      </c>
      <c r="I13" s="31">
        <v>3.0625</v>
      </c>
      <c r="J13" s="13" t="s">
        <v>90</v>
      </c>
      <c r="K13" s="15" t="s">
        <v>26</v>
      </c>
      <c r="L13" s="24" t="s">
        <v>197</v>
      </c>
      <c r="M13" s="34">
        <v>8</v>
      </c>
      <c r="N13" s="34">
        <v>0.8</v>
      </c>
      <c r="O13" s="1" t="s">
        <v>241</v>
      </c>
      <c r="P13" s="1">
        <v>5</v>
      </c>
      <c r="Q13" s="35">
        <f t="shared" si="0"/>
        <v>2.5</v>
      </c>
      <c r="R13" s="35">
        <f t="shared" si="1"/>
        <v>3.0625</v>
      </c>
    </row>
    <row r="14" spans="1:18" x14ac:dyDescent="0.35">
      <c r="A14" s="16" t="s">
        <v>212</v>
      </c>
      <c r="B14" s="7" t="s">
        <v>161</v>
      </c>
      <c r="C14" s="11" t="s">
        <v>63</v>
      </c>
      <c r="D14" s="10" t="s">
        <v>100</v>
      </c>
      <c r="E14" s="23" t="s">
        <v>183</v>
      </c>
      <c r="F14" s="5">
        <v>475</v>
      </c>
      <c r="G14" s="5">
        <v>730</v>
      </c>
      <c r="H14" s="31">
        <v>2.5</v>
      </c>
      <c r="I14" s="31">
        <v>3.0625</v>
      </c>
      <c r="J14" s="13" t="s">
        <v>91</v>
      </c>
      <c r="K14" s="15" t="s">
        <v>28</v>
      </c>
      <c r="L14" s="24" t="s">
        <v>197</v>
      </c>
      <c r="M14" s="34">
        <v>8</v>
      </c>
      <c r="N14" s="34">
        <v>0.8</v>
      </c>
      <c r="O14" s="1" t="s">
        <v>241</v>
      </c>
      <c r="P14" s="1">
        <v>5</v>
      </c>
      <c r="Q14" s="35">
        <f t="shared" si="0"/>
        <v>2.5</v>
      </c>
      <c r="R14" s="35">
        <f t="shared" si="1"/>
        <v>3.0625</v>
      </c>
    </row>
    <row r="15" spans="1:18" x14ac:dyDescent="0.35">
      <c r="A15" s="16" t="s">
        <v>212</v>
      </c>
      <c r="B15" s="7" t="s">
        <v>162</v>
      </c>
      <c r="C15" s="11" t="s">
        <v>64</v>
      </c>
      <c r="D15" s="10" t="s">
        <v>99</v>
      </c>
      <c r="E15" s="23" t="s">
        <v>183</v>
      </c>
      <c r="F15" s="23">
        <v>238</v>
      </c>
      <c r="G15" s="23">
        <v>365</v>
      </c>
      <c r="H15" s="31">
        <v>2.5</v>
      </c>
      <c r="I15" s="31">
        <v>3.0625</v>
      </c>
      <c r="J15" s="14" t="s">
        <v>77</v>
      </c>
      <c r="K15" s="15" t="s">
        <v>30</v>
      </c>
      <c r="L15" s="24" t="s">
        <v>197</v>
      </c>
      <c r="M15" s="34">
        <v>8</v>
      </c>
      <c r="N15" s="34">
        <v>0.8</v>
      </c>
      <c r="O15" s="1" t="s">
        <v>241</v>
      </c>
      <c r="P15" s="1">
        <v>5</v>
      </c>
      <c r="Q15" s="35">
        <f t="shared" ref="Q15:Q22" si="2">(M15*O15)/16</f>
        <v>2.5</v>
      </c>
      <c r="R15" s="35">
        <f t="shared" ref="R15:R22" si="3">(((M15+N15)*O15)+P15)/16</f>
        <v>3.0625</v>
      </c>
    </row>
    <row r="16" spans="1:18" x14ac:dyDescent="0.35">
      <c r="A16" s="16" t="s">
        <v>212</v>
      </c>
      <c r="B16" s="7" t="s">
        <v>168</v>
      </c>
      <c r="C16" s="11" t="s">
        <v>65</v>
      </c>
      <c r="D16" s="10" t="s">
        <v>101</v>
      </c>
      <c r="E16" s="5" t="s">
        <v>178</v>
      </c>
      <c r="F16" s="5">
        <v>475</v>
      </c>
      <c r="G16" s="5">
        <v>730</v>
      </c>
      <c r="H16" s="31">
        <v>3.25</v>
      </c>
      <c r="I16" s="31">
        <v>3.7625000000000002</v>
      </c>
      <c r="J16" s="14" t="s">
        <v>78</v>
      </c>
      <c r="K16" s="15" t="s">
        <v>32</v>
      </c>
      <c r="L16" s="24" t="s">
        <v>194</v>
      </c>
      <c r="M16" s="34" t="s">
        <v>237</v>
      </c>
      <c r="N16" s="34">
        <v>0.8</v>
      </c>
      <c r="O16" s="1" t="s">
        <v>240</v>
      </c>
      <c r="P16" s="1">
        <v>5</v>
      </c>
      <c r="Q16" s="35">
        <f t="shared" si="2"/>
        <v>3.25</v>
      </c>
      <c r="R16" s="35">
        <f t="shared" si="3"/>
        <v>3.7625000000000002</v>
      </c>
    </row>
    <row r="17" spans="1:24" x14ac:dyDescent="0.35">
      <c r="A17" s="16" t="s">
        <v>212</v>
      </c>
      <c r="B17" s="7" t="s">
        <v>169</v>
      </c>
      <c r="C17" s="11" t="s">
        <v>66</v>
      </c>
      <c r="D17" s="10" t="s">
        <v>102</v>
      </c>
      <c r="E17" s="5" t="s">
        <v>178</v>
      </c>
      <c r="F17" s="5">
        <v>475</v>
      </c>
      <c r="G17" s="5">
        <v>730</v>
      </c>
      <c r="H17" s="31">
        <v>3.25</v>
      </c>
      <c r="I17" s="31">
        <v>3.7625000000000002</v>
      </c>
      <c r="J17" s="14" t="s">
        <v>79</v>
      </c>
      <c r="K17" s="15" t="s">
        <v>34</v>
      </c>
      <c r="L17" s="24" t="s">
        <v>194</v>
      </c>
      <c r="M17" s="34" t="s">
        <v>237</v>
      </c>
      <c r="N17" s="34">
        <v>0.8</v>
      </c>
      <c r="O17" s="1" t="s">
        <v>240</v>
      </c>
      <c r="P17" s="1">
        <v>5</v>
      </c>
      <c r="Q17" s="35">
        <f t="shared" si="2"/>
        <v>3.25</v>
      </c>
      <c r="R17" s="35">
        <f t="shared" si="3"/>
        <v>3.7625000000000002</v>
      </c>
    </row>
    <row r="18" spans="1:24" x14ac:dyDescent="0.35">
      <c r="A18" s="16" t="s">
        <v>212</v>
      </c>
      <c r="B18" s="4" t="s">
        <v>166</v>
      </c>
      <c r="C18" s="9" t="s">
        <v>50</v>
      </c>
      <c r="D18" s="5" t="s">
        <v>51</v>
      </c>
      <c r="E18" s="5" t="s">
        <v>179</v>
      </c>
      <c r="F18" s="5">
        <v>475</v>
      </c>
      <c r="G18" s="5">
        <v>730</v>
      </c>
      <c r="H18" s="31">
        <v>4.0625</v>
      </c>
      <c r="I18" s="31">
        <v>4.625</v>
      </c>
      <c r="J18" s="14" t="s">
        <v>80</v>
      </c>
      <c r="K18" s="14" t="s">
        <v>6</v>
      </c>
      <c r="L18" s="25" t="s">
        <v>194</v>
      </c>
      <c r="M18" s="34" t="s">
        <v>237</v>
      </c>
      <c r="N18" s="34">
        <v>0.8</v>
      </c>
      <c r="O18" s="1" t="s">
        <v>241</v>
      </c>
      <c r="P18" s="1">
        <v>5</v>
      </c>
      <c r="Q18" s="35">
        <f t="shared" si="2"/>
        <v>4.0625</v>
      </c>
      <c r="R18" s="35">
        <f t="shared" si="3"/>
        <v>4.625</v>
      </c>
    </row>
    <row r="19" spans="1:24" x14ac:dyDescent="0.35">
      <c r="A19" s="16" t="s">
        <v>212</v>
      </c>
      <c r="B19" s="4" t="s">
        <v>167</v>
      </c>
      <c r="C19" s="9" t="s">
        <v>52</v>
      </c>
      <c r="D19" s="5" t="s">
        <v>53</v>
      </c>
      <c r="E19" s="5" t="s">
        <v>179</v>
      </c>
      <c r="F19" s="5">
        <v>475</v>
      </c>
      <c r="G19" s="5">
        <v>730</v>
      </c>
      <c r="H19" s="31">
        <v>4.0625</v>
      </c>
      <c r="I19" s="31">
        <v>4.625</v>
      </c>
      <c r="J19" s="14" t="s">
        <v>81</v>
      </c>
      <c r="K19" s="14" t="s">
        <v>8</v>
      </c>
      <c r="L19" s="25" t="s">
        <v>194</v>
      </c>
      <c r="M19" s="34" t="s">
        <v>237</v>
      </c>
      <c r="N19" s="34">
        <v>0.8</v>
      </c>
      <c r="O19" s="1" t="s">
        <v>241</v>
      </c>
      <c r="P19" s="1">
        <v>5</v>
      </c>
      <c r="Q19" s="35">
        <f t="shared" si="2"/>
        <v>4.0625</v>
      </c>
      <c r="R19" s="35">
        <f t="shared" si="3"/>
        <v>4.625</v>
      </c>
    </row>
    <row r="20" spans="1:24" x14ac:dyDescent="0.35">
      <c r="A20" s="16" t="s">
        <v>212</v>
      </c>
      <c r="B20" s="4" t="s">
        <v>3</v>
      </c>
      <c r="C20" s="9" t="s">
        <v>54</v>
      </c>
      <c r="D20" s="5" t="s">
        <v>55</v>
      </c>
      <c r="E20" s="5" t="s">
        <v>178</v>
      </c>
      <c r="F20" s="5">
        <v>475</v>
      </c>
      <c r="G20" s="5">
        <v>730</v>
      </c>
      <c r="H20" s="31">
        <v>3.25</v>
      </c>
      <c r="I20" s="31">
        <v>3.7625000000000002</v>
      </c>
      <c r="J20" s="13" t="s">
        <v>92</v>
      </c>
      <c r="K20" s="14" t="s">
        <v>2</v>
      </c>
      <c r="L20" s="25" t="s">
        <v>194</v>
      </c>
      <c r="M20" s="34" t="s">
        <v>237</v>
      </c>
      <c r="N20" s="34">
        <v>0.8</v>
      </c>
      <c r="O20" s="1" t="s">
        <v>240</v>
      </c>
      <c r="P20" s="1">
        <v>5</v>
      </c>
      <c r="Q20" s="35">
        <f t="shared" si="2"/>
        <v>3.25</v>
      </c>
      <c r="R20" s="35">
        <f t="shared" si="3"/>
        <v>3.7625000000000002</v>
      </c>
    </row>
    <row r="21" spans="1:24" x14ac:dyDescent="0.35">
      <c r="A21" s="16" t="s">
        <v>212</v>
      </c>
      <c r="B21" s="7" t="s">
        <v>163</v>
      </c>
      <c r="C21" s="11" t="s">
        <v>67</v>
      </c>
      <c r="D21" s="10" t="s">
        <v>103</v>
      </c>
      <c r="E21" s="23" t="s">
        <v>181</v>
      </c>
      <c r="F21" s="5">
        <v>475</v>
      </c>
      <c r="G21" s="23">
        <v>730</v>
      </c>
      <c r="H21" s="31">
        <v>3.75</v>
      </c>
      <c r="I21" s="31">
        <v>4.3125</v>
      </c>
      <c r="J21" s="14" t="s">
        <v>82</v>
      </c>
      <c r="K21" s="15" t="s">
        <v>35</v>
      </c>
      <c r="L21" s="24" t="s">
        <v>195</v>
      </c>
      <c r="M21" s="34" t="s">
        <v>238</v>
      </c>
      <c r="N21" s="34">
        <v>0.8</v>
      </c>
      <c r="O21" s="1" t="s">
        <v>241</v>
      </c>
      <c r="P21" s="1">
        <v>5</v>
      </c>
      <c r="Q21" s="35">
        <f t="shared" si="2"/>
        <v>3.75</v>
      </c>
      <c r="R21" s="35">
        <f t="shared" si="3"/>
        <v>4.3125</v>
      </c>
      <c r="T21" s="37"/>
      <c r="U21" s="37" t="s">
        <v>261</v>
      </c>
      <c r="V21" s="37"/>
      <c r="W21" s="37"/>
      <c r="X21" s="37"/>
    </row>
    <row r="22" spans="1:24" x14ac:dyDescent="0.35">
      <c r="A22" s="16" t="s">
        <v>212</v>
      </c>
      <c r="B22" s="7" t="s">
        <v>164</v>
      </c>
      <c r="C22" s="11" t="s">
        <v>68</v>
      </c>
      <c r="D22" s="10" t="s">
        <v>104</v>
      </c>
      <c r="E22" s="23" t="s">
        <v>181</v>
      </c>
      <c r="F22" s="5">
        <v>475</v>
      </c>
      <c r="G22" s="23">
        <v>730</v>
      </c>
      <c r="H22" s="31">
        <v>3.75</v>
      </c>
      <c r="I22" s="31">
        <v>4.3125</v>
      </c>
      <c r="J22" s="14" t="s">
        <v>83</v>
      </c>
      <c r="K22" s="15" t="s">
        <v>37</v>
      </c>
      <c r="L22" s="24" t="s">
        <v>195</v>
      </c>
      <c r="M22" s="34" t="s">
        <v>238</v>
      </c>
      <c r="N22" s="34">
        <v>0.8</v>
      </c>
      <c r="O22" s="1" t="s">
        <v>241</v>
      </c>
      <c r="P22" s="1">
        <v>5</v>
      </c>
      <c r="Q22" s="35">
        <f t="shared" si="2"/>
        <v>3.75</v>
      </c>
      <c r="R22" s="35">
        <f t="shared" si="3"/>
        <v>4.3125</v>
      </c>
      <c r="T22" s="37"/>
      <c r="U22" s="37"/>
      <c r="V22" s="37"/>
      <c r="W22" s="37"/>
      <c r="X22" s="37"/>
    </row>
    <row r="23" spans="1:24" x14ac:dyDescent="0.35">
      <c r="A23" s="16" t="s">
        <v>212</v>
      </c>
      <c r="B23" s="7" t="s">
        <v>220</v>
      </c>
      <c r="C23" s="11" t="s">
        <v>233</v>
      </c>
      <c r="D23" s="6" t="s">
        <v>222</v>
      </c>
      <c r="E23" s="5" t="s">
        <v>228</v>
      </c>
      <c r="F23" s="5">
        <v>475</v>
      </c>
      <c r="G23" s="5">
        <v>730</v>
      </c>
      <c r="H23" s="31">
        <v>33.75</v>
      </c>
      <c r="I23" s="31">
        <v>47.26</v>
      </c>
      <c r="J23" s="13" t="s">
        <v>226</v>
      </c>
      <c r="K23" s="15" t="s">
        <v>224</v>
      </c>
      <c r="L23" s="24" t="s">
        <v>230</v>
      </c>
      <c r="T23" s="37" t="s">
        <v>260</v>
      </c>
      <c r="U23" s="37">
        <v>4.3099999999999996</v>
      </c>
      <c r="V23" s="37">
        <v>9</v>
      </c>
      <c r="W23" s="37">
        <f>U23*V23</f>
        <v>38.79</v>
      </c>
      <c r="X23" s="37">
        <f>W23+8.47</f>
        <v>47.26</v>
      </c>
    </row>
    <row r="24" spans="1:24" x14ac:dyDescent="0.35">
      <c r="A24" s="16" t="s">
        <v>212</v>
      </c>
      <c r="B24" s="7" t="s">
        <v>219</v>
      </c>
      <c r="C24" s="11" t="s">
        <v>232</v>
      </c>
      <c r="D24" s="6" t="s">
        <v>221</v>
      </c>
      <c r="E24" s="5" t="s">
        <v>227</v>
      </c>
      <c r="F24" s="5">
        <v>475</v>
      </c>
      <c r="G24" s="5">
        <v>730</v>
      </c>
      <c r="H24" s="31">
        <v>29.25</v>
      </c>
      <c r="I24" s="31">
        <v>42.309999999999995</v>
      </c>
      <c r="J24" s="13" t="s">
        <v>225</v>
      </c>
      <c r="K24" s="15" t="s">
        <v>223</v>
      </c>
      <c r="L24" s="24" t="s">
        <v>229</v>
      </c>
      <c r="T24" s="37" t="s">
        <v>260</v>
      </c>
      <c r="U24" s="37">
        <v>3.76</v>
      </c>
      <c r="V24" s="37">
        <v>9</v>
      </c>
      <c r="W24" s="37">
        <f>U24*V24</f>
        <v>33.839999999999996</v>
      </c>
      <c r="X24" s="37">
        <f>W24+8.47</f>
        <v>42.309999999999995</v>
      </c>
    </row>
    <row r="25" spans="1:24" x14ac:dyDescent="0.35">
      <c r="A25" s="16"/>
      <c r="B25" s="7"/>
      <c r="C25" s="11"/>
      <c r="D25" s="6"/>
      <c r="E25" s="5"/>
      <c r="F25" s="5"/>
      <c r="G25" s="5"/>
      <c r="H25" s="33"/>
      <c r="I25" s="32"/>
      <c r="J25" s="14"/>
      <c r="K25" s="15"/>
      <c r="L25" s="24"/>
      <c r="R25" s="35"/>
      <c r="T25" s="37"/>
      <c r="U25" s="37"/>
      <c r="V25" s="37"/>
      <c r="W25" s="37"/>
      <c r="X25" s="37"/>
    </row>
    <row r="26" spans="1:24" x14ac:dyDescent="0.35">
      <c r="A26" s="16" t="s">
        <v>213</v>
      </c>
      <c r="B26" s="4" t="s">
        <v>15</v>
      </c>
      <c r="C26" s="9" t="s">
        <v>69</v>
      </c>
      <c r="D26" s="6" t="s">
        <v>144</v>
      </c>
      <c r="E26" s="5" t="s">
        <v>176</v>
      </c>
      <c r="F26" s="5">
        <v>475</v>
      </c>
      <c r="G26" s="5">
        <v>730</v>
      </c>
      <c r="H26" s="31"/>
      <c r="I26" s="31"/>
      <c r="J26" s="14" t="s">
        <v>141</v>
      </c>
      <c r="K26" s="14" t="s">
        <v>17</v>
      </c>
      <c r="L26" s="25" t="s">
        <v>199</v>
      </c>
      <c r="M26" s="34" t="s">
        <v>247</v>
      </c>
      <c r="N26" s="34">
        <v>22.68</v>
      </c>
      <c r="O26" s="1" t="str">
        <f>MID(Table1[[#This Row],[New MFG '#]], 10, 1)</f>
        <v>4</v>
      </c>
      <c r="P26" s="1">
        <v>141.75</v>
      </c>
      <c r="Q26" s="35">
        <f>(M26*O26)/453.592</f>
        <v>3.5009435792518389</v>
      </c>
      <c r="R26" s="35">
        <f>(((M26+N26)*O26)+P26)/453.592</f>
        <v>4.0134526182119616</v>
      </c>
      <c r="T26" s="37" t="s">
        <v>259</v>
      </c>
      <c r="U26" s="37">
        <v>3.75</v>
      </c>
      <c r="V26" s="37">
        <f>U26*9</f>
        <v>33.75</v>
      </c>
      <c r="W26" s="37"/>
      <c r="X26" s="37"/>
    </row>
    <row r="27" spans="1:24" x14ac:dyDescent="0.35">
      <c r="A27" s="16" t="s">
        <v>213</v>
      </c>
      <c r="B27" s="4" t="s">
        <v>11</v>
      </c>
      <c r="C27" s="9" t="s">
        <v>70</v>
      </c>
      <c r="D27" s="6" t="s">
        <v>145</v>
      </c>
      <c r="E27" s="5" t="s">
        <v>185</v>
      </c>
      <c r="F27" s="5">
        <v>475</v>
      </c>
      <c r="G27" s="5">
        <v>730</v>
      </c>
      <c r="H27" s="31"/>
      <c r="I27" s="31"/>
      <c r="J27" s="14" t="s">
        <v>142</v>
      </c>
      <c r="K27" s="14" t="s">
        <v>13</v>
      </c>
      <c r="L27" s="25" t="s">
        <v>200</v>
      </c>
      <c r="M27" s="34" t="s">
        <v>248</v>
      </c>
      <c r="N27" s="34">
        <v>22.68</v>
      </c>
      <c r="O27" s="1" t="str">
        <f>MID(Table1[[#This Row],[New MFG '#]], 10, 1)</f>
        <v>4</v>
      </c>
      <c r="P27" s="1">
        <v>141.75</v>
      </c>
      <c r="Q27" s="35">
        <f t="shared" ref="Q27:Q43" si="4">(M27*O27)/453.592</f>
        <v>4.0035979470537404</v>
      </c>
      <c r="R27" s="35">
        <f t="shared" ref="R27:R43" si="5">(((M27+N27)*O27)+P27)/453.592</f>
        <v>4.5161069860138632</v>
      </c>
      <c r="T27" s="37" t="s">
        <v>259</v>
      </c>
      <c r="U27" s="37">
        <v>3.25</v>
      </c>
      <c r="V27" s="37">
        <f>U27*9</f>
        <v>29.25</v>
      </c>
      <c r="W27" s="37"/>
      <c r="X27" s="37"/>
    </row>
    <row r="28" spans="1:24" x14ac:dyDescent="0.35">
      <c r="A28" s="16" t="s">
        <v>213</v>
      </c>
      <c r="B28" s="4" t="s">
        <v>159</v>
      </c>
      <c r="C28" s="9" t="s">
        <v>71</v>
      </c>
      <c r="D28" s="6" t="s">
        <v>146</v>
      </c>
      <c r="E28" s="5" t="s">
        <v>186</v>
      </c>
      <c r="F28" s="5">
        <v>475</v>
      </c>
      <c r="G28" s="5">
        <v>730</v>
      </c>
      <c r="H28" s="31"/>
      <c r="I28" s="31"/>
      <c r="J28" s="14" t="s">
        <v>143</v>
      </c>
      <c r="K28" s="14" t="s">
        <v>20</v>
      </c>
      <c r="L28" s="25" t="s">
        <v>204</v>
      </c>
      <c r="M28" s="34" t="s">
        <v>249</v>
      </c>
      <c r="N28" s="34">
        <v>22.68</v>
      </c>
      <c r="O28" s="1" t="str">
        <f>MID(Table1[[#This Row],[New MFG '#]], 10, 1)</f>
        <v>4</v>
      </c>
      <c r="P28" s="1">
        <v>141.75</v>
      </c>
      <c r="Q28" s="35">
        <f t="shared" si="4"/>
        <v>1.2522266706643856</v>
      </c>
      <c r="R28" s="35">
        <f t="shared" si="5"/>
        <v>1.7647357096245084</v>
      </c>
    </row>
    <row r="29" spans="1:24" x14ac:dyDescent="0.35">
      <c r="A29" s="16"/>
      <c r="B29" s="7"/>
      <c r="C29" s="11"/>
      <c r="D29" s="6"/>
      <c r="E29" s="5"/>
      <c r="F29" s="5"/>
      <c r="G29" s="5"/>
      <c r="H29" s="33"/>
      <c r="I29" s="32"/>
      <c r="J29" s="14"/>
      <c r="K29" s="15"/>
      <c r="L29" s="24"/>
      <c r="Q29" s="35"/>
      <c r="R29" s="35"/>
    </row>
    <row r="30" spans="1:24" x14ac:dyDescent="0.35">
      <c r="A30" s="16" t="s">
        <v>214</v>
      </c>
      <c r="B30" s="4" t="s">
        <v>15</v>
      </c>
      <c r="C30" s="9" t="s">
        <v>105</v>
      </c>
      <c r="D30" s="6" t="s">
        <v>129</v>
      </c>
      <c r="E30" s="5" t="s">
        <v>176</v>
      </c>
      <c r="F30" s="5">
        <v>475</v>
      </c>
      <c r="G30" s="5">
        <v>730</v>
      </c>
      <c r="H30" s="31"/>
      <c r="I30" s="31"/>
      <c r="J30" s="14" t="s">
        <v>117</v>
      </c>
      <c r="K30" s="14" t="s">
        <v>16</v>
      </c>
      <c r="L30" s="25" t="s">
        <v>199</v>
      </c>
      <c r="M30" s="34" t="s">
        <v>247</v>
      </c>
      <c r="N30" s="34">
        <v>22.68</v>
      </c>
      <c r="O30" s="1" t="str">
        <f>MID(Table1[[#This Row],[New MFG '#]], 10, 1)</f>
        <v>4</v>
      </c>
      <c r="P30" s="1">
        <v>141.75</v>
      </c>
      <c r="Q30" s="35">
        <f t="shared" si="4"/>
        <v>3.5009435792518389</v>
      </c>
      <c r="R30" s="35">
        <f t="shared" si="5"/>
        <v>4.0134526182119616</v>
      </c>
    </row>
    <row r="31" spans="1:24" x14ac:dyDescent="0.35">
      <c r="A31" s="16" t="s">
        <v>214</v>
      </c>
      <c r="B31" s="4" t="s">
        <v>11</v>
      </c>
      <c r="C31" s="9" t="s">
        <v>106</v>
      </c>
      <c r="D31" s="6" t="s">
        <v>130</v>
      </c>
      <c r="E31" s="5" t="s">
        <v>185</v>
      </c>
      <c r="F31" s="5">
        <v>475</v>
      </c>
      <c r="G31" s="5">
        <v>730</v>
      </c>
      <c r="H31" s="31"/>
      <c r="I31" s="31"/>
      <c r="J31" s="14" t="s">
        <v>118</v>
      </c>
      <c r="K31" s="14" t="s">
        <v>12</v>
      </c>
      <c r="L31" s="25" t="s">
        <v>200</v>
      </c>
      <c r="M31" s="34" t="s">
        <v>248</v>
      </c>
      <c r="N31" s="34">
        <v>22.68</v>
      </c>
      <c r="O31" s="1" t="str">
        <f>MID(Table1[[#This Row],[New MFG '#]], 10, 1)</f>
        <v>4</v>
      </c>
      <c r="P31" s="1">
        <v>141.75</v>
      </c>
      <c r="Q31" s="35">
        <f t="shared" si="4"/>
        <v>4.0035979470537404</v>
      </c>
      <c r="R31" s="35">
        <f t="shared" si="5"/>
        <v>4.5161069860138632</v>
      </c>
    </row>
    <row r="32" spans="1:24" x14ac:dyDescent="0.35">
      <c r="A32" s="16" t="s">
        <v>214</v>
      </c>
      <c r="B32" s="4" t="s">
        <v>170</v>
      </c>
      <c r="C32" s="9" t="s">
        <v>107</v>
      </c>
      <c r="D32" s="6" t="s">
        <v>131</v>
      </c>
      <c r="E32" s="5" t="s">
        <v>187</v>
      </c>
      <c r="F32" s="5">
        <v>475</v>
      </c>
      <c r="G32" s="5">
        <v>730</v>
      </c>
      <c r="H32" s="31"/>
      <c r="I32" s="31"/>
      <c r="J32" s="14" t="s">
        <v>119</v>
      </c>
      <c r="K32" s="14" t="s">
        <v>1</v>
      </c>
      <c r="L32" s="25" t="s">
        <v>201</v>
      </c>
      <c r="M32" s="34" t="s">
        <v>250</v>
      </c>
      <c r="N32" s="34">
        <v>22.68</v>
      </c>
      <c r="O32" s="1" t="str">
        <f>MID(Table1[[#This Row],[New MFG '#]], 10, 1)</f>
        <v>4</v>
      </c>
      <c r="P32" s="1">
        <v>141.75</v>
      </c>
      <c r="Q32" s="35">
        <f t="shared" si="4"/>
        <v>3.2452071465105208</v>
      </c>
      <c r="R32" s="35">
        <f t="shared" si="5"/>
        <v>3.7577161854706436</v>
      </c>
    </row>
    <row r="33" spans="1:18" x14ac:dyDescent="0.35">
      <c r="A33" s="16" t="s">
        <v>214</v>
      </c>
      <c r="B33" s="4" t="s">
        <v>172</v>
      </c>
      <c r="C33" s="9" t="s">
        <v>108</v>
      </c>
      <c r="D33" s="6" t="s">
        <v>132</v>
      </c>
      <c r="E33" s="5" t="s">
        <v>188</v>
      </c>
      <c r="F33" s="5">
        <v>475</v>
      </c>
      <c r="G33" s="5">
        <v>730</v>
      </c>
      <c r="H33" s="31"/>
      <c r="I33" s="31"/>
      <c r="J33" s="14" t="s">
        <v>120</v>
      </c>
      <c r="K33" s="14" t="s">
        <v>5</v>
      </c>
      <c r="L33" s="25" t="s">
        <v>202</v>
      </c>
      <c r="M33" s="34" t="s">
        <v>251</v>
      </c>
      <c r="N33" s="34">
        <v>22.68</v>
      </c>
      <c r="O33" s="1" t="str">
        <f>MID(Table1[[#This Row],[New MFG '#]], 10, 1)</f>
        <v>5</v>
      </c>
      <c r="P33" s="1">
        <v>141.75</v>
      </c>
      <c r="Q33" s="35">
        <f t="shared" si="4"/>
        <v>4.0675320552390692</v>
      </c>
      <c r="R33" s="35">
        <f t="shared" si="5"/>
        <v>4.6300419760489611</v>
      </c>
    </row>
    <row r="34" spans="1:18" x14ac:dyDescent="0.35">
      <c r="A34" s="16" t="s">
        <v>214</v>
      </c>
      <c r="B34" s="7" t="s">
        <v>158</v>
      </c>
      <c r="C34" s="9" t="s">
        <v>148</v>
      </c>
      <c r="D34" s="6" t="s">
        <v>150</v>
      </c>
      <c r="E34" s="5" t="s">
        <v>189</v>
      </c>
      <c r="F34" s="5">
        <v>238</v>
      </c>
      <c r="G34" s="5">
        <v>365</v>
      </c>
      <c r="H34" s="31"/>
      <c r="I34" s="31"/>
      <c r="J34" s="14" t="s">
        <v>149</v>
      </c>
      <c r="K34" s="14" t="s">
        <v>147</v>
      </c>
      <c r="L34" s="25" t="s">
        <v>203</v>
      </c>
      <c r="M34" s="34" t="s">
        <v>252</v>
      </c>
      <c r="N34" s="34">
        <v>22.68</v>
      </c>
      <c r="O34" s="1" t="str">
        <f>MID(Table1[[#This Row],[New MFG '#]], 10, 1)</f>
        <v>5</v>
      </c>
      <c r="P34" s="1">
        <v>141.75</v>
      </c>
      <c r="Q34" s="35">
        <f t="shared" si="4"/>
        <v>2.5022487169085874</v>
      </c>
      <c r="R34" s="35">
        <f t="shared" si="5"/>
        <v>3.0647586377184788</v>
      </c>
    </row>
    <row r="35" spans="1:18" x14ac:dyDescent="0.35">
      <c r="A35" s="16" t="s">
        <v>214</v>
      </c>
      <c r="B35" s="4" t="s">
        <v>159</v>
      </c>
      <c r="C35" s="9" t="s">
        <v>109</v>
      </c>
      <c r="D35" s="6" t="s">
        <v>133</v>
      </c>
      <c r="E35" s="5" t="s">
        <v>186</v>
      </c>
      <c r="F35" s="5">
        <v>475</v>
      </c>
      <c r="G35" s="5">
        <v>730</v>
      </c>
      <c r="H35" s="31"/>
      <c r="I35" s="31"/>
      <c r="J35" s="14" t="s">
        <v>121</v>
      </c>
      <c r="K35" s="14" t="s">
        <v>19</v>
      </c>
      <c r="L35" s="25" t="s">
        <v>204</v>
      </c>
      <c r="M35" s="34" t="s">
        <v>249</v>
      </c>
      <c r="N35" s="34">
        <v>22.68</v>
      </c>
      <c r="O35" s="1" t="str">
        <f>MID(Table1[[#This Row],[New MFG '#]], 10, 1)</f>
        <v>4</v>
      </c>
      <c r="P35" s="1">
        <v>141.75</v>
      </c>
      <c r="Q35" s="35">
        <f t="shared" si="4"/>
        <v>1.2522266706643856</v>
      </c>
      <c r="R35" s="35">
        <f t="shared" si="5"/>
        <v>1.7647357096245084</v>
      </c>
    </row>
    <row r="36" spans="1:18" x14ac:dyDescent="0.35">
      <c r="A36" s="16" t="s">
        <v>214</v>
      </c>
      <c r="B36" s="8" t="s">
        <v>165</v>
      </c>
      <c r="C36" s="8" t="s">
        <v>216</v>
      </c>
      <c r="D36" s="6" t="s">
        <v>173</v>
      </c>
      <c r="E36" s="5" t="s">
        <v>190</v>
      </c>
      <c r="F36" s="5">
        <v>475</v>
      </c>
      <c r="G36" s="5">
        <v>730</v>
      </c>
      <c r="H36" s="31"/>
      <c r="I36" s="31"/>
      <c r="J36" s="13" t="s">
        <v>153</v>
      </c>
      <c r="K36" s="15" t="s">
        <v>151</v>
      </c>
      <c r="L36" s="24" t="s">
        <v>206</v>
      </c>
      <c r="M36" s="34" t="s">
        <v>253</v>
      </c>
      <c r="N36" s="34">
        <v>22.68</v>
      </c>
      <c r="O36" s="1" t="str">
        <f>MID(Table1[[#This Row],[New MFG '#]], 10, 1)</f>
        <v>5</v>
      </c>
      <c r="P36" s="1">
        <v>141.75</v>
      </c>
      <c r="Q36" s="35">
        <f t="shared" si="4"/>
        <v>3.7478615143124219</v>
      </c>
      <c r="R36" s="35">
        <f t="shared" si="5"/>
        <v>4.3103714351223132</v>
      </c>
    </row>
    <row r="37" spans="1:18" x14ac:dyDescent="0.35">
      <c r="A37" s="16" t="s">
        <v>214</v>
      </c>
      <c r="B37" s="7" t="s">
        <v>160</v>
      </c>
      <c r="C37" s="11" t="s">
        <v>110</v>
      </c>
      <c r="D37" s="6" t="s">
        <v>134</v>
      </c>
      <c r="E37" s="5" t="s">
        <v>189</v>
      </c>
      <c r="F37" s="5">
        <v>475</v>
      </c>
      <c r="G37" s="5">
        <v>730</v>
      </c>
      <c r="H37" s="31"/>
      <c r="I37" s="31"/>
      <c r="J37" s="14" t="s">
        <v>122</v>
      </c>
      <c r="K37" s="15" t="s">
        <v>27</v>
      </c>
      <c r="L37" s="24" t="s">
        <v>203</v>
      </c>
      <c r="M37" s="34" t="s">
        <v>252</v>
      </c>
      <c r="N37" s="34">
        <v>22.68</v>
      </c>
      <c r="O37" s="1" t="str">
        <f>MID(Table1[[#This Row],[New MFG '#]], 10, 1)</f>
        <v>5</v>
      </c>
      <c r="P37" s="1">
        <v>141.75</v>
      </c>
      <c r="Q37" s="35">
        <f t="shared" si="4"/>
        <v>2.5022487169085874</v>
      </c>
      <c r="R37" s="35">
        <f t="shared" si="5"/>
        <v>3.0647586377184788</v>
      </c>
    </row>
    <row r="38" spans="1:18" x14ac:dyDescent="0.35">
      <c r="A38" s="16" t="s">
        <v>214</v>
      </c>
      <c r="B38" s="7" t="s">
        <v>161</v>
      </c>
      <c r="C38" s="11" t="s">
        <v>111</v>
      </c>
      <c r="D38" s="6" t="s">
        <v>135</v>
      </c>
      <c r="E38" s="5" t="s">
        <v>189</v>
      </c>
      <c r="F38" s="5">
        <v>475</v>
      </c>
      <c r="G38" s="5">
        <v>730</v>
      </c>
      <c r="H38" s="31"/>
      <c r="I38" s="31"/>
      <c r="J38" s="14" t="s">
        <v>123</v>
      </c>
      <c r="K38" s="15" t="s">
        <v>29</v>
      </c>
      <c r="L38" s="24" t="s">
        <v>203</v>
      </c>
      <c r="M38" s="34" t="s">
        <v>252</v>
      </c>
      <c r="N38" s="34">
        <v>22.68</v>
      </c>
      <c r="O38" s="1" t="str">
        <f>MID(Table1[[#This Row],[New MFG '#]], 10, 1)</f>
        <v>5</v>
      </c>
      <c r="P38" s="1">
        <v>141.75</v>
      </c>
      <c r="Q38" s="35">
        <f t="shared" si="4"/>
        <v>2.5022487169085874</v>
      </c>
      <c r="R38" s="35">
        <f t="shared" si="5"/>
        <v>3.0647586377184788</v>
      </c>
    </row>
    <row r="39" spans="1:18" x14ac:dyDescent="0.35">
      <c r="A39" s="16" t="s">
        <v>214</v>
      </c>
      <c r="B39" s="7" t="s">
        <v>162</v>
      </c>
      <c r="C39" s="11" t="s">
        <v>112</v>
      </c>
      <c r="D39" s="6" t="s">
        <v>136</v>
      </c>
      <c r="E39" s="5" t="s">
        <v>189</v>
      </c>
      <c r="F39" s="5">
        <v>238</v>
      </c>
      <c r="G39" s="5">
        <v>365</v>
      </c>
      <c r="H39" s="31"/>
      <c r="I39" s="31"/>
      <c r="J39" s="14" t="s">
        <v>124</v>
      </c>
      <c r="K39" s="15" t="s">
        <v>31</v>
      </c>
      <c r="L39" s="24" t="s">
        <v>203</v>
      </c>
      <c r="M39" s="34" t="s">
        <v>252</v>
      </c>
      <c r="N39" s="34">
        <v>22.68</v>
      </c>
      <c r="O39" s="1" t="str">
        <f>MID(Table1[[#This Row],[New MFG '#]], 10, 1)</f>
        <v>5</v>
      </c>
      <c r="P39" s="1">
        <v>141.75</v>
      </c>
      <c r="Q39" s="35">
        <f t="shared" si="4"/>
        <v>2.5022487169085874</v>
      </c>
      <c r="R39" s="35">
        <f t="shared" si="5"/>
        <v>3.0647586377184788</v>
      </c>
    </row>
    <row r="40" spans="1:18" x14ac:dyDescent="0.35">
      <c r="A40" s="16" t="s">
        <v>214</v>
      </c>
      <c r="B40" s="7" t="s">
        <v>168</v>
      </c>
      <c r="C40" s="11" t="s">
        <v>113</v>
      </c>
      <c r="D40" s="6" t="s">
        <v>137</v>
      </c>
      <c r="E40" s="23" t="s">
        <v>187</v>
      </c>
      <c r="F40" s="5">
        <v>475</v>
      </c>
      <c r="G40" s="5">
        <v>730</v>
      </c>
      <c r="H40" s="31"/>
      <c r="I40" s="31"/>
      <c r="J40" s="14" t="s">
        <v>125</v>
      </c>
      <c r="K40" s="15" t="s">
        <v>33</v>
      </c>
      <c r="L40" s="24" t="s">
        <v>201</v>
      </c>
      <c r="M40" s="34" t="s">
        <v>250</v>
      </c>
      <c r="N40" s="34">
        <v>22.68</v>
      </c>
      <c r="O40" s="1" t="str">
        <f>MID(Table1[[#This Row],[New MFG '#]], 10, 1)</f>
        <v>4</v>
      </c>
      <c r="P40" s="1">
        <v>141.75</v>
      </c>
      <c r="Q40" s="35">
        <f t="shared" si="4"/>
        <v>3.2452071465105208</v>
      </c>
      <c r="R40" s="35">
        <f t="shared" si="5"/>
        <v>3.7577161854706436</v>
      </c>
    </row>
    <row r="41" spans="1:18" x14ac:dyDescent="0.35">
      <c r="A41" s="16" t="s">
        <v>214</v>
      </c>
      <c r="B41" s="4" t="s">
        <v>166</v>
      </c>
      <c r="C41" s="9" t="s">
        <v>114</v>
      </c>
      <c r="D41" s="6" t="s">
        <v>138</v>
      </c>
      <c r="E41" s="5" t="s">
        <v>188</v>
      </c>
      <c r="F41" s="5">
        <v>475</v>
      </c>
      <c r="G41" s="5">
        <v>730</v>
      </c>
      <c r="H41" s="31"/>
      <c r="I41" s="31"/>
      <c r="J41" s="14" t="s">
        <v>126</v>
      </c>
      <c r="K41" s="14" t="s">
        <v>7</v>
      </c>
      <c r="L41" s="25" t="s">
        <v>202</v>
      </c>
      <c r="M41" s="34" t="s">
        <v>251</v>
      </c>
      <c r="N41" s="34">
        <v>22.68</v>
      </c>
      <c r="O41" s="1" t="str">
        <f>MID(Table1[[#This Row],[New MFG '#]], 10, 1)</f>
        <v>5</v>
      </c>
      <c r="P41" s="1">
        <v>141.75</v>
      </c>
      <c r="Q41" s="35">
        <f t="shared" si="4"/>
        <v>4.0675320552390692</v>
      </c>
      <c r="R41" s="35">
        <f t="shared" si="5"/>
        <v>4.6300419760489611</v>
      </c>
    </row>
    <row r="42" spans="1:18" x14ac:dyDescent="0.35">
      <c r="A42" s="20" t="s">
        <v>214</v>
      </c>
      <c r="B42" s="28" t="s">
        <v>167</v>
      </c>
      <c r="C42" s="29" t="s">
        <v>115</v>
      </c>
      <c r="D42" s="21" t="s">
        <v>139</v>
      </c>
      <c r="E42" s="27" t="s">
        <v>188</v>
      </c>
      <c r="F42" s="5">
        <v>475</v>
      </c>
      <c r="G42" s="27">
        <v>730</v>
      </c>
      <c r="H42" s="31"/>
      <c r="I42" s="32"/>
      <c r="J42" s="22" t="s">
        <v>127</v>
      </c>
      <c r="K42" s="22" t="s">
        <v>9</v>
      </c>
      <c r="L42" s="30" t="s">
        <v>202</v>
      </c>
      <c r="M42" s="34" t="s">
        <v>251</v>
      </c>
      <c r="N42" s="34">
        <v>22.68</v>
      </c>
      <c r="O42" s="1" t="str">
        <f>MID(Table1[[#This Row],[New MFG '#]], 10, 1)</f>
        <v>5</v>
      </c>
      <c r="P42" s="1">
        <v>141.75</v>
      </c>
      <c r="Q42" s="35">
        <f t="shared" si="4"/>
        <v>4.0675320552390692</v>
      </c>
      <c r="R42" s="35">
        <f t="shared" si="5"/>
        <v>4.6300419760489611</v>
      </c>
    </row>
    <row r="43" spans="1:18" x14ac:dyDescent="0.35">
      <c r="A43" s="16" t="s">
        <v>214</v>
      </c>
      <c r="B43" s="7" t="s">
        <v>163</v>
      </c>
      <c r="C43" s="11" t="s">
        <v>116</v>
      </c>
      <c r="D43" s="6" t="s">
        <v>140</v>
      </c>
      <c r="E43" s="23" t="s">
        <v>190</v>
      </c>
      <c r="F43" s="5">
        <v>475</v>
      </c>
      <c r="G43" s="23">
        <v>730</v>
      </c>
      <c r="H43" s="31"/>
      <c r="I43" s="31"/>
      <c r="J43" s="14" t="s">
        <v>128</v>
      </c>
      <c r="K43" s="15" t="s">
        <v>36</v>
      </c>
      <c r="L43" s="24" t="s">
        <v>205</v>
      </c>
      <c r="M43" s="34" t="s">
        <v>253</v>
      </c>
      <c r="N43" s="34">
        <v>22.68</v>
      </c>
      <c r="O43" s="1" t="str">
        <f>MID(Table1[[#This Row],[New MFG '#]], 10, 1)</f>
        <v>5</v>
      </c>
      <c r="P43" s="1">
        <v>141.75</v>
      </c>
      <c r="Q43" s="35">
        <f t="shared" si="4"/>
        <v>3.7478615143124219</v>
      </c>
      <c r="R43" s="35">
        <f t="shared" si="5"/>
        <v>4.3103714351223132</v>
      </c>
    </row>
  </sheetData>
  <conditionalFormatting sqref="K43:K1048576 K1:K21 K23:K24">
    <cfRule type="duplicateValues" dxfId="42" priority="7"/>
  </conditionalFormatting>
  <conditionalFormatting sqref="K43:K1048576">
    <cfRule type="duplicateValues" dxfId="41" priority="11"/>
  </conditionalFormatting>
  <conditionalFormatting sqref="C42">
    <cfRule type="duplicateValues" dxfId="40" priority="1"/>
  </conditionalFormatting>
  <conditionalFormatting sqref="K28:K42">
    <cfRule type="duplicateValues" dxfId="39" priority="14"/>
  </conditionalFormatting>
  <conditionalFormatting sqref="K28:K40">
    <cfRule type="duplicateValues" dxfId="38" priority="15"/>
  </conditionalFormatting>
  <conditionalFormatting sqref="K25:K27 K22">
    <cfRule type="duplicateValues" dxfId="37" priority="21"/>
  </conditionalFormatting>
  <pageMargins left="0.7" right="0.7" top="0.75" bottom="0.75" header="0.3" footer="0.3"/>
  <pageSetup scale="3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41"/>
  <sheetViews>
    <sheetView tabSelected="1" topLeftCell="A7" zoomScale="90" zoomScaleNormal="90" workbookViewId="0">
      <selection activeCell="K47" sqref="K47"/>
    </sheetView>
  </sheetViews>
  <sheetFormatPr defaultRowHeight="14.5" x14ac:dyDescent="0.35"/>
  <cols>
    <col min="1" max="1" width="12.26953125" bestFit="1" customWidth="1"/>
    <col min="2" max="2" width="22.36328125" bestFit="1" customWidth="1"/>
    <col min="3" max="3" width="14.81640625" style="49" customWidth="1"/>
    <col min="4" max="4" width="16.453125" style="49" customWidth="1"/>
    <col min="5" max="5" width="15.26953125" style="49" bestFit="1" customWidth="1"/>
    <col min="6" max="6" width="11.26953125" style="39" customWidth="1"/>
    <col min="7" max="7" width="13.26953125" style="39" customWidth="1"/>
    <col min="8" max="8" width="10.26953125" style="39" customWidth="1"/>
    <col min="9" max="11" width="10.1796875" style="39" customWidth="1"/>
    <col min="12" max="12" width="16.36328125" customWidth="1"/>
    <col min="13" max="13" width="15.6328125" style="49" customWidth="1"/>
    <col min="14" max="14" width="14.08984375" customWidth="1"/>
    <col min="15" max="15" width="16.26953125" style="40" hidden="1" customWidth="1"/>
    <col min="16" max="16" width="18.08984375" style="41" hidden="1" customWidth="1"/>
    <col min="17" max="17" width="5.81640625" style="41" hidden="1" customWidth="1"/>
    <col min="18" max="18" width="10.36328125" style="41" hidden="1" customWidth="1"/>
    <col min="19" max="19" width="31.54296875" style="41" hidden="1" customWidth="1"/>
    <col min="20" max="20" width="14" style="41" hidden="1" customWidth="1"/>
  </cols>
  <sheetData>
    <row r="1" spans="1:20" s="38" customFormat="1" ht="27.5" customHeight="1" x14ac:dyDescent="0.35">
      <c r="A1" s="42" t="s">
        <v>56</v>
      </c>
      <c r="B1" s="42" t="s">
        <v>0</v>
      </c>
      <c r="C1" s="47" t="s">
        <v>209</v>
      </c>
      <c r="D1" s="47" t="s">
        <v>39</v>
      </c>
      <c r="E1" s="47" t="s">
        <v>210</v>
      </c>
      <c r="F1" s="43" t="s">
        <v>217</v>
      </c>
      <c r="G1" s="43" t="s">
        <v>218</v>
      </c>
      <c r="H1" s="43" t="s">
        <v>255</v>
      </c>
      <c r="I1" s="43" t="s">
        <v>256</v>
      </c>
      <c r="J1" s="43" t="s">
        <v>257</v>
      </c>
      <c r="K1" s="43" t="s">
        <v>258</v>
      </c>
      <c r="L1" s="42" t="s">
        <v>155</v>
      </c>
      <c r="M1" s="47" t="s">
        <v>208</v>
      </c>
      <c r="N1" s="42" t="s">
        <v>211</v>
      </c>
      <c r="O1" s="50" t="s">
        <v>244</v>
      </c>
      <c r="P1" s="51" t="s">
        <v>245</v>
      </c>
      <c r="Q1" s="51" t="s">
        <v>242</v>
      </c>
      <c r="R1" s="51" t="s">
        <v>243</v>
      </c>
      <c r="S1" s="51" t="s">
        <v>254</v>
      </c>
      <c r="T1" s="51" t="s">
        <v>246</v>
      </c>
    </row>
    <row r="2" spans="1:20" x14ac:dyDescent="0.35">
      <c r="A2" s="44" t="s">
        <v>212</v>
      </c>
      <c r="B2" s="44" t="s">
        <v>15</v>
      </c>
      <c r="C2" s="48" t="s">
        <v>40</v>
      </c>
      <c r="D2" s="48" t="s">
        <v>41</v>
      </c>
      <c r="E2" s="48" t="s">
        <v>175</v>
      </c>
      <c r="F2" s="46">
        <v>475</v>
      </c>
      <c r="G2" s="46">
        <v>730</v>
      </c>
      <c r="H2" s="45">
        <v>3.5</v>
      </c>
      <c r="I2" s="45">
        <v>4.0125000000000002</v>
      </c>
      <c r="J2" s="45"/>
      <c r="K2" s="45"/>
      <c r="L2" s="44" t="s">
        <v>84</v>
      </c>
      <c r="M2" s="48" t="s">
        <v>14</v>
      </c>
      <c r="N2" s="44" t="s">
        <v>192</v>
      </c>
      <c r="O2" s="52" t="s">
        <v>235</v>
      </c>
      <c r="P2" s="53">
        <v>0.8</v>
      </c>
      <c r="Q2" s="53" t="s">
        <v>240</v>
      </c>
      <c r="R2" s="53">
        <v>5</v>
      </c>
      <c r="S2" s="53">
        <v>3.5</v>
      </c>
      <c r="T2" s="53">
        <v>4.0125000000000002</v>
      </c>
    </row>
    <row r="3" spans="1:20" x14ac:dyDescent="0.35">
      <c r="A3" s="44" t="s">
        <v>212</v>
      </c>
      <c r="B3" s="44" t="s">
        <v>11</v>
      </c>
      <c r="C3" s="48" t="s">
        <v>42</v>
      </c>
      <c r="D3" s="48" t="s">
        <v>43</v>
      </c>
      <c r="E3" s="48" t="s">
        <v>177</v>
      </c>
      <c r="F3" s="46">
        <v>475</v>
      </c>
      <c r="G3" s="46">
        <v>730</v>
      </c>
      <c r="H3" s="45">
        <v>4</v>
      </c>
      <c r="I3" s="45">
        <v>4.5125000000000002</v>
      </c>
      <c r="J3" s="45"/>
      <c r="K3" s="45"/>
      <c r="L3" s="44" t="s">
        <v>85</v>
      </c>
      <c r="M3" s="48" t="s">
        <v>10</v>
      </c>
      <c r="N3" s="44" t="s">
        <v>193</v>
      </c>
      <c r="O3" s="52" t="s">
        <v>236</v>
      </c>
      <c r="P3" s="53">
        <v>0.8</v>
      </c>
      <c r="Q3" s="53" t="s">
        <v>240</v>
      </c>
      <c r="R3" s="53">
        <v>5</v>
      </c>
      <c r="S3" s="53">
        <v>4</v>
      </c>
      <c r="T3" s="53">
        <v>4.5125000000000002</v>
      </c>
    </row>
    <row r="4" spans="1:20" x14ac:dyDescent="0.35">
      <c r="A4" s="44" t="s">
        <v>212</v>
      </c>
      <c r="B4" s="44" t="s">
        <v>170</v>
      </c>
      <c r="C4" s="48" t="s">
        <v>44</v>
      </c>
      <c r="D4" s="48" t="s">
        <v>45</v>
      </c>
      <c r="E4" s="48" t="s">
        <v>178</v>
      </c>
      <c r="F4" s="46">
        <v>475</v>
      </c>
      <c r="G4" s="46">
        <v>730</v>
      </c>
      <c r="H4" s="45">
        <v>3.25</v>
      </c>
      <c r="I4" s="45">
        <v>3.7625000000000002</v>
      </c>
      <c r="J4" s="45"/>
      <c r="K4" s="45"/>
      <c r="L4" s="44" t="s">
        <v>88</v>
      </c>
      <c r="M4" s="48" t="s">
        <v>87</v>
      </c>
      <c r="N4" s="44" t="s">
        <v>194</v>
      </c>
      <c r="O4" s="52" t="s">
        <v>237</v>
      </c>
      <c r="P4" s="53">
        <v>0.8</v>
      </c>
      <c r="Q4" s="53" t="s">
        <v>240</v>
      </c>
      <c r="R4" s="53">
        <v>5</v>
      </c>
      <c r="S4" s="53">
        <v>3.25</v>
      </c>
      <c r="T4" s="53">
        <v>3.7625000000000002</v>
      </c>
    </row>
    <row r="5" spans="1:20" x14ac:dyDescent="0.35">
      <c r="A5" s="44" t="s">
        <v>212</v>
      </c>
      <c r="B5" s="44" t="s">
        <v>156</v>
      </c>
      <c r="C5" s="48" t="s">
        <v>57</v>
      </c>
      <c r="D5" s="48" t="s">
        <v>93</v>
      </c>
      <c r="E5" s="48" t="s">
        <v>178</v>
      </c>
      <c r="F5" s="46">
        <v>475</v>
      </c>
      <c r="G5" s="46">
        <v>730</v>
      </c>
      <c r="H5" s="45">
        <v>3.25</v>
      </c>
      <c r="I5" s="45">
        <v>3.7625000000000002</v>
      </c>
      <c r="J5" s="45"/>
      <c r="K5" s="45"/>
      <c r="L5" s="44" t="s">
        <v>72</v>
      </c>
      <c r="M5" s="48" t="s">
        <v>24</v>
      </c>
      <c r="N5" s="44" t="s">
        <v>194</v>
      </c>
      <c r="O5" s="52" t="s">
        <v>237</v>
      </c>
      <c r="P5" s="53">
        <v>0.8</v>
      </c>
      <c r="Q5" s="53" t="s">
        <v>240</v>
      </c>
      <c r="R5" s="53">
        <v>5</v>
      </c>
      <c r="S5" s="53">
        <v>3.25</v>
      </c>
      <c r="T5" s="53">
        <v>3.7625000000000002</v>
      </c>
    </row>
    <row r="6" spans="1:20" x14ac:dyDescent="0.35">
      <c r="A6" s="44" t="s">
        <v>212</v>
      </c>
      <c r="B6" s="44" t="s">
        <v>171</v>
      </c>
      <c r="C6" s="48" t="s">
        <v>58</v>
      </c>
      <c r="D6" s="48" t="s">
        <v>94</v>
      </c>
      <c r="E6" s="48" t="s">
        <v>182</v>
      </c>
      <c r="F6" s="46">
        <v>475</v>
      </c>
      <c r="G6" s="46">
        <v>730</v>
      </c>
      <c r="H6" s="45">
        <v>3</v>
      </c>
      <c r="I6" s="45">
        <v>3.5125000000000002</v>
      </c>
      <c r="J6" s="45"/>
      <c r="K6" s="45"/>
      <c r="L6" s="44" t="s">
        <v>73</v>
      </c>
      <c r="M6" s="48" t="s">
        <v>21</v>
      </c>
      <c r="N6" s="44" t="s">
        <v>195</v>
      </c>
      <c r="O6" s="52" t="s">
        <v>238</v>
      </c>
      <c r="P6" s="53">
        <v>0.8</v>
      </c>
      <c r="Q6" s="53" t="s">
        <v>240</v>
      </c>
      <c r="R6" s="53">
        <v>5</v>
      </c>
      <c r="S6" s="53">
        <v>3</v>
      </c>
      <c r="T6" s="53">
        <v>3.5125000000000002</v>
      </c>
    </row>
    <row r="7" spans="1:20" x14ac:dyDescent="0.35">
      <c r="A7" s="44" t="s">
        <v>212</v>
      </c>
      <c r="B7" s="44" t="s">
        <v>172</v>
      </c>
      <c r="C7" s="48" t="s">
        <v>46</v>
      </c>
      <c r="D7" s="48" t="s">
        <v>47</v>
      </c>
      <c r="E7" s="48" t="s">
        <v>179</v>
      </c>
      <c r="F7" s="46">
        <v>475</v>
      </c>
      <c r="G7" s="46">
        <v>730</v>
      </c>
      <c r="H7" s="45">
        <v>4.0625</v>
      </c>
      <c r="I7" s="45">
        <v>4.625</v>
      </c>
      <c r="J7" s="45"/>
      <c r="K7" s="45"/>
      <c r="L7" s="44" t="s">
        <v>74</v>
      </c>
      <c r="M7" s="48" t="s">
        <v>4</v>
      </c>
      <c r="N7" s="44" t="s">
        <v>194</v>
      </c>
      <c r="O7" s="52" t="s">
        <v>237</v>
      </c>
      <c r="P7" s="53">
        <v>0.8</v>
      </c>
      <c r="Q7" s="53" t="s">
        <v>241</v>
      </c>
      <c r="R7" s="53">
        <v>5</v>
      </c>
      <c r="S7" s="53">
        <v>4.0625</v>
      </c>
      <c r="T7" s="53">
        <v>4.625</v>
      </c>
    </row>
    <row r="8" spans="1:20" x14ac:dyDescent="0.35">
      <c r="A8" s="44" t="s">
        <v>212</v>
      </c>
      <c r="B8" s="44" t="s">
        <v>157</v>
      </c>
      <c r="C8" s="48" t="s">
        <v>59</v>
      </c>
      <c r="D8" s="48" t="s">
        <v>95</v>
      </c>
      <c r="E8" s="48" t="s">
        <v>180</v>
      </c>
      <c r="F8" s="46">
        <v>475</v>
      </c>
      <c r="G8" s="46">
        <v>730</v>
      </c>
      <c r="H8" s="45">
        <v>3.125</v>
      </c>
      <c r="I8" s="45">
        <v>3.6875</v>
      </c>
      <c r="J8" s="45"/>
      <c r="K8" s="45"/>
      <c r="L8" s="44" t="s">
        <v>75</v>
      </c>
      <c r="M8" s="48" t="s">
        <v>25</v>
      </c>
      <c r="N8" s="44" t="s">
        <v>196</v>
      </c>
      <c r="O8" s="52" t="s">
        <v>239</v>
      </c>
      <c r="P8" s="53">
        <v>0.8</v>
      </c>
      <c r="Q8" s="53" t="s">
        <v>241</v>
      </c>
      <c r="R8" s="53">
        <v>5</v>
      </c>
      <c r="S8" s="53">
        <v>3.125</v>
      </c>
      <c r="T8" s="53">
        <v>3.6875</v>
      </c>
    </row>
    <row r="9" spans="1:20" x14ac:dyDescent="0.35">
      <c r="A9" s="44" t="s">
        <v>212</v>
      </c>
      <c r="B9" s="44" t="s">
        <v>23</v>
      </c>
      <c r="C9" s="48" t="s">
        <v>60</v>
      </c>
      <c r="D9" s="48" t="s">
        <v>96</v>
      </c>
      <c r="E9" s="48" t="s">
        <v>191</v>
      </c>
      <c r="F9" s="46">
        <v>238</v>
      </c>
      <c r="G9" s="46">
        <v>365</v>
      </c>
      <c r="H9" s="45">
        <v>2.5</v>
      </c>
      <c r="I9" s="45">
        <v>3.0125000000000002</v>
      </c>
      <c r="J9" s="45"/>
      <c r="K9" s="45"/>
      <c r="L9" s="44" t="s">
        <v>76</v>
      </c>
      <c r="M9" s="48" t="s">
        <v>22</v>
      </c>
      <c r="N9" s="44" t="s">
        <v>196</v>
      </c>
      <c r="O9" s="52" t="s">
        <v>239</v>
      </c>
      <c r="P9" s="53">
        <v>0.8</v>
      </c>
      <c r="Q9" s="53" t="s">
        <v>240</v>
      </c>
      <c r="R9" s="53">
        <v>5</v>
      </c>
      <c r="S9" s="53">
        <v>2.5</v>
      </c>
      <c r="T9" s="53">
        <v>3.0125000000000002</v>
      </c>
    </row>
    <row r="10" spans="1:20" x14ac:dyDescent="0.35">
      <c r="A10" s="44" t="s">
        <v>212</v>
      </c>
      <c r="B10" s="44" t="s">
        <v>158</v>
      </c>
      <c r="C10" s="48" t="s">
        <v>61</v>
      </c>
      <c r="D10" s="48" t="s">
        <v>97</v>
      </c>
      <c r="E10" s="48" t="s">
        <v>183</v>
      </c>
      <c r="F10" s="46">
        <v>238</v>
      </c>
      <c r="G10" s="46">
        <v>365</v>
      </c>
      <c r="H10" s="45">
        <v>2.5</v>
      </c>
      <c r="I10" s="45">
        <v>3.0625</v>
      </c>
      <c r="J10" s="45"/>
      <c r="K10" s="45"/>
      <c r="L10" s="44" t="s">
        <v>86</v>
      </c>
      <c r="M10" s="48" t="s">
        <v>38</v>
      </c>
      <c r="N10" s="44" t="s">
        <v>197</v>
      </c>
      <c r="O10" s="52">
        <v>8</v>
      </c>
      <c r="P10" s="53">
        <v>0.8</v>
      </c>
      <c r="Q10" s="53" t="s">
        <v>241</v>
      </c>
      <c r="R10" s="53">
        <v>5</v>
      </c>
      <c r="S10" s="53">
        <v>2.5</v>
      </c>
      <c r="T10" s="53">
        <v>3.0625</v>
      </c>
    </row>
    <row r="11" spans="1:20" x14ac:dyDescent="0.35">
      <c r="A11" s="44" t="s">
        <v>212</v>
      </c>
      <c r="B11" s="44" t="s">
        <v>159</v>
      </c>
      <c r="C11" s="48" t="s">
        <v>48</v>
      </c>
      <c r="D11" s="48" t="s">
        <v>49</v>
      </c>
      <c r="E11" s="48" t="s">
        <v>184</v>
      </c>
      <c r="F11" s="46">
        <v>475</v>
      </c>
      <c r="G11" s="46">
        <v>730</v>
      </c>
      <c r="H11" s="45">
        <v>1.25</v>
      </c>
      <c r="I11" s="45">
        <v>1.7625</v>
      </c>
      <c r="J11" s="45"/>
      <c r="K11" s="45"/>
      <c r="L11" s="44" t="s">
        <v>89</v>
      </c>
      <c r="M11" s="48" t="s">
        <v>18</v>
      </c>
      <c r="N11" s="44" t="s">
        <v>198</v>
      </c>
      <c r="O11" s="52">
        <v>5</v>
      </c>
      <c r="P11" s="53">
        <v>0.8</v>
      </c>
      <c r="Q11" s="53" t="s">
        <v>240</v>
      </c>
      <c r="R11" s="53">
        <v>5</v>
      </c>
      <c r="S11" s="53">
        <v>1.25</v>
      </c>
      <c r="T11" s="53">
        <v>1.7625</v>
      </c>
    </row>
    <row r="12" spans="1:20" x14ac:dyDescent="0.35">
      <c r="A12" s="44" t="s">
        <v>212</v>
      </c>
      <c r="B12" s="44" t="s">
        <v>165</v>
      </c>
      <c r="C12" s="48" t="s">
        <v>215</v>
      </c>
      <c r="D12" s="48" t="s">
        <v>174</v>
      </c>
      <c r="E12" s="48" t="s">
        <v>181</v>
      </c>
      <c r="F12" s="46">
        <v>475</v>
      </c>
      <c r="G12" s="46">
        <v>730</v>
      </c>
      <c r="H12" s="45">
        <v>3.75</v>
      </c>
      <c r="I12" s="45">
        <v>4.3125</v>
      </c>
      <c r="J12" s="45"/>
      <c r="K12" s="45"/>
      <c r="L12" s="44" t="s">
        <v>154</v>
      </c>
      <c r="M12" s="48" t="s">
        <v>152</v>
      </c>
      <c r="N12" s="44" t="s">
        <v>207</v>
      </c>
      <c r="O12" s="52" t="s">
        <v>238</v>
      </c>
      <c r="P12" s="53">
        <v>0.8</v>
      </c>
      <c r="Q12" s="53" t="s">
        <v>241</v>
      </c>
      <c r="R12" s="53">
        <v>5</v>
      </c>
      <c r="S12" s="53">
        <v>3.75</v>
      </c>
      <c r="T12" s="53">
        <v>4.3125</v>
      </c>
    </row>
    <row r="13" spans="1:20" x14ac:dyDescent="0.35">
      <c r="A13" s="44" t="s">
        <v>212</v>
      </c>
      <c r="B13" s="44" t="s">
        <v>160</v>
      </c>
      <c r="C13" s="48" t="s">
        <v>62</v>
      </c>
      <c r="D13" s="48" t="s">
        <v>98</v>
      </c>
      <c r="E13" s="48" t="s">
        <v>183</v>
      </c>
      <c r="F13" s="46">
        <v>475</v>
      </c>
      <c r="G13" s="46">
        <v>730</v>
      </c>
      <c r="H13" s="45">
        <v>2.5</v>
      </c>
      <c r="I13" s="45">
        <v>3.0625</v>
      </c>
      <c r="J13" s="45"/>
      <c r="K13" s="45"/>
      <c r="L13" s="44" t="s">
        <v>90</v>
      </c>
      <c r="M13" s="48" t="s">
        <v>26</v>
      </c>
      <c r="N13" s="44" t="s">
        <v>197</v>
      </c>
      <c r="O13" s="52">
        <v>8</v>
      </c>
      <c r="P13" s="53">
        <v>0.8</v>
      </c>
      <c r="Q13" s="53" t="s">
        <v>241</v>
      </c>
      <c r="R13" s="53">
        <v>5</v>
      </c>
      <c r="S13" s="53">
        <v>2.5</v>
      </c>
      <c r="T13" s="53">
        <v>3.0625</v>
      </c>
    </row>
    <row r="14" spans="1:20" x14ac:dyDescent="0.35">
      <c r="A14" s="44" t="s">
        <v>212</v>
      </c>
      <c r="B14" s="44" t="s">
        <v>161</v>
      </c>
      <c r="C14" s="48" t="s">
        <v>63</v>
      </c>
      <c r="D14" s="48" t="s">
        <v>100</v>
      </c>
      <c r="E14" s="48" t="s">
        <v>183</v>
      </c>
      <c r="F14" s="46">
        <v>475</v>
      </c>
      <c r="G14" s="46">
        <v>730</v>
      </c>
      <c r="H14" s="45">
        <v>2.5</v>
      </c>
      <c r="I14" s="45">
        <v>3.0625</v>
      </c>
      <c r="J14" s="45"/>
      <c r="K14" s="45"/>
      <c r="L14" s="44" t="s">
        <v>91</v>
      </c>
      <c r="M14" s="48" t="s">
        <v>28</v>
      </c>
      <c r="N14" s="44" t="s">
        <v>197</v>
      </c>
      <c r="O14" s="52">
        <v>8</v>
      </c>
      <c r="P14" s="53">
        <v>0.8</v>
      </c>
      <c r="Q14" s="53" t="s">
        <v>241</v>
      </c>
      <c r="R14" s="53">
        <v>5</v>
      </c>
      <c r="S14" s="53">
        <v>2.5</v>
      </c>
      <c r="T14" s="53">
        <v>3.0625</v>
      </c>
    </row>
    <row r="15" spans="1:20" x14ac:dyDescent="0.35">
      <c r="A15" s="44" t="s">
        <v>212</v>
      </c>
      <c r="B15" s="44" t="s">
        <v>219</v>
      </c>
      <c r="C15" s="48" t="s">
        <v>232</v>
      </c>
      <c r="D15" s="48" t="s">
        <v>221</v>
      </c>
      <c r="E15" s="48" t="s">
        <v>227</v>
      </c>
      <c r="F15" s="46">
        <v>475</v>
      </c>
      <c r="G15" s="46">
        <v>730</v>
      </c>
      <c r="H15" s="45">
        <v>29.25</v>
      </c>
      <c r="I15" s="45">
        <v>42.309999999999995</v>
      </c>
      <c r="J15" s="45"/>
      <c r="K15" s="45"/>
      <c r="L15" s="44" t="s">
        <v>225</v>
      </c>
      <c r="M15" s="48" t="s">
        <v>223</v>
      </c>
      <c r="N15" s="44" t="s">
        <v>229</v>
      </c>
      <c r="O15" s="52"/>
      <c r="P15" s="53"/>
      <c r="Q15" s="53"/>
      <c r="R15" s="53"/>
      <c r="S15" s="53"/>
      <c r="T15" s="53"/>
    </row>
    <row r="16" spans="1:20" x14ac:dyDescent="0.35">
      <c r="A16" s="44" t="s">
        <v>212</v>
      </c>
      <c r="B16" s="44" t="s">
        <v>220</v>
      </c>
      <c r="C16" s="48" t="s">
        <v>233</v>
      </c>
      <c r="D16" s="48" t="s">
        <v>222</v>
      </c>
      <c r="E16" s="48" t="s">
        <v>228</v>
      </c>
      <c r="F16" s="46">
        <v>475</v>
      </c>
      <c r="G16" s="46">
        <v>730</v>
      </c>
      <c r="H16" s="45">
        <v>33.75</v>
      </c>
      <c r="I16" s="45">
        <v>47.26</v>
      </c>
      <c r="J16" s="45"/>
      <c r="K16" s="45"/>
      <c r="L16" s="44" t="s">
        <v>226</v>
      </c>
      <c r="M16" s="48" t="s">
        <v>224</v>
      </c>
      <c r="N16" s="44" t="s">
        <v>230</v>
      </c>
      <c r="O16" s="52"/>
      <c r="P16" s="53"/>
      <c r="Q16" s="53"/>
      <c r="R16" s="53"/>
      <c r="S16" s="53"/>
      <c r="T16" s="53"/>
    </row>
    <row r="17" spans="1:20" x14ac:dyDescent="0.35">
      <c r="A17" s="44" t="s">
        <v>212</v>
      </c>
      <c r="B17" s="44" t="s">
        <v>162</v>
      </c>
      <c r="C17" s="48" t="s">
        <v>64</v>
      </c>
      <c r="D17" s="48" t="s">
        <v>99</v>
      </c>
      <c r="E17" s="48" t="s">
        <v>183</v>
      </c>
      <c r="F17" s="46">
        <v>238</v>
      </c>
      <c r="G17" s="46">
        <v>365</v>
      </c>
      <c r="H17" s="45">
        <v>2.5</v>
      </c>
      <c r="I17" s="45">
        <v>3.0625</v>
      </c>
      <c r="J17" s="45"/>
      <c r="K17" s="45"/>
      <c r="L17" s="44" t="s">
        <v>77</v>
      </c>
      <c r="M17" s="48" t="s">
        <v>30</v>
      </c>
      <c r="N17" s="44" t="s">
        <v>197</v>
      </c>
      <c r="O17" s="52">
        <v>8</v>
      </c>
      <c r="P17" s="53">
        <v>0.8</v>
      </c>
      <c r="Q17" s="53" t="s">
        <v>241</v>
      </c>
      <c r="R17" s="53">
        <v>5</v>
      </c>
      <c r="S17" s="53">
        <v>2.5</v>
      </c>
      <c r="T17" s="53">
        <v>3.0625</v>
      </c>
    </row>
    <row r="18" spans="1:20" x14ac:dyDescent="0.35">
      <c r="A18" s="44" t="s">
        <v>212</v>
      </c>
      <c r="B18" s="44" t="s">
        <v>168</v>
      </c>
      <c r="C18" s="48" t="s">
        <v>65</v>
      </c>
      <c r="D18" s="48" t="s">
        <v>101</v>
      </c>
      <c r="E18" s="48" t="s">
        <v>178</v>
      </c>
      <c r="F18" s="46">
        <v>475</v>
      </c>
      <c r="G18" s="46">
        <v>730</v>
      </c>
      <c r="H18" s="45">
        <v>3.25</v>
      </c>
      <c r="I18" s="45">
        <v>3.7625000000000002</v>
      </c>
      <c r="J18" s="45"/>
      <c r="K18" s="45"/>
      <c r="L18" s="44" t="s">
        <v>78</v>
      </c>
      <c r="M18" s="48" t="s">
        <v>32</v>
      </c>
      <c r="N18" s="44" t="s">
        <v>194</v>
      </c>
      <c r="O18" s="52" t="s">
        <v>237</v>
      </c>
      <c r="P18" s="53">
        <v>0.8</v>
      </c>
      <c r="Q18" s="53" t="s">
        <v>240</v>
      </c>
      <c r="R18" s="53">
        <v>5</v>
      </c>
      <c r="S18" s="53">
        <v>3.25</v>
      </c>
      <c r="T18" s="53">
        <v>3.7625000000000002</v>
      </c>
    </row>
    <row r="19" spans="1:20" x14ac:dyDescent="0.35">
      <c r="A19" s="44" t="s">
        <v>212</v>
      </c>
      <c r="B19" s="44" t="s">
        <v>169</v>
      </c>
      <c r="C19" s="48" t="s">
        <v>66</v>
      </c>
      <c r="D19" s="48" t="s">
        <v>102</v>
      </c>
      <c r="E19" s="48" t="s">
        <v>178</v>
      </c>
      <c r="F19" s="46">
        <v>475</v>
      </c>
      <c r="G19" s="46">
        <v>730</v>
      </c>
      <c r="H19" s="45">
        <v>3.25</v>
      </c>
      <c r="I19" s="45">
        <v>3.7625000000000002</v>
      </c>
      <c r="J19" s="45"/>
      <c r="K19" s="45"/>
      <c r="L19" s="44" t="s">
        <v>79</v>
      </c>
      <c r="M19" s="48" t="s">
        <v>34</v>
      </c>
      <c r="N19" s="44" t="s">
        <v>194</v>
      </c>
      <c r="O19" s="52" t="s">
        <v>237</v>
      </c>
      <c r="P19" s="53">
        <v>0.8</v>
      </c>
      <c r="Q19" s="53" t="s">
        <v>240</v>
      </c>
      <c r="R19" s="53">
        <v>5</v>
      </c>
      <c r="S19" s="53">
        <v>3.25</v>
      </c>
      <c r="T19" s="53">
        <v>3.7625000000000002</v>
      </c>
    </row>
    <row r="20" spans="1:20" x14ac:dyDescent="0.35">
      <c r="A20" s="44" t="s">
        <v>212</v>
      </c>
      <c r="B20" s="44" t="s">
        <v>166</v>
      </c>
      <c r="C20" s="48" t="s">
        <v>50</v>
      </c>
      <c r="D20" s="48" t="s">
        <v>51</v>
      </c>
      <c r="E20" s="48" t="s">
        <v>179</v>
      </c>
      <c r="F20" s="46">
        <v>475</v>
      </c>
      <c r="G20" s="46">
        <v>730</v>
      </c>
      <c r="H20" s="45">
        <v>4.0625</v>
      </c>
      <c r="I20" s="45">
        <v>4.625</v>
      </c>
      <c r="J20" s="45"/>
      <c r="K20" s="45"/>
      <c r="L20" s="44" t="s">
        <v>80</v>
      </c>
      <c r="M20" s="48" t="s">
        <v>6</v>
      </c>
      <c r="N20" s="44" t="s">
        <v>194</v>
      </c>
      <c r="O20" s="52" t="s">
        <v>237</v>
      </c>
      <c r="P20" s="53">
        <v>0.8</v>
      </c>
      <c r="Q20" s="53" t="s">
        <v>241</v>
      </c>
      <c r="R20" s="53">
        <v>5</v>
      </c>
      <c r="S20" s="53">
        <v>4.0625</v>
      </c>
      <c r="T20" s="53">
        <v>4.625</v>
      </c>
    </row>
    <row r="21" spans="1:20" x14ac:dyDescent="0.35">
      <c r="A21" s="44" t="s">
        <v>212</v>
      </c>
      <c r="B21" s="44" t="s">
        <v>167</v>
      </c>
      <c r="C21" s="48" t="s">
        <v>52</v>
      </c>
      <c r="D21" s="48" t="s">
        <v>53</v>
      </c>
      <c r="E21" s="48" t="s">
        <v>179</v>
      </c>
      <c r="F21" s="46">
        <v>475</v>
      </c>
      <c r="G21" s="46">
        <v>730</v>
      </c>
      <c r="H21" s="45">
        <v>4.0625</v>
      </c>
      <c r="I21" s="45">
        <v>4.625</v>
      </c>
      <c r="J21" s="45"/>
      <c r="K21" s="45"/>
      <c r="L21" s="44" t="s">
        <v>81</v>
      </c>
      <c r="M21" s="48" t="s">
        <v>8</v>
      </c>
      <c r="N21" s="44" t="s">
        <v>194</v>
      </c>
      <c r="O21" s="52" t="s">
        <v>237</v>
      </c>
      <c r="P21" s="53">
        <v>0.8</v>
      </c>
      <c r="Q21" s="53" t="s">
        <v>241</v>
      </c>
      <c r="R21" s="53">
        <v>5</v>
      </c>
      <c r="S21" s="53">
        <v>4.0625</v>
      </c>
      <c r="T21" s="53">
        <v>4.625</v>
      </c>
    </row>
    <row r="22" spans="1:20" x14ac:dyDescent="0.35">
      <c r="A22" s="44" t="s">
        <v>212</v>
      </c>
      <c r="B22" s="44" t="s">
        <v>3</v>
      </c>
      <c r="C22" s="48" t="s">
        <v>54</v>
      </c>
      <c r="D22" s="48" t="s">
        <v>55</v>
      </c>
      <c r="E22" s="48" t="s">
        <v>178</v>
      </c>
      <c r="F22" s="46">
        <v>475</v>
      </c>
      <c r="G22" s="46">
        <v>730</v>
      </c>
      <c r="H22" s="45">
        <v>3.25</v>
      </c>
      <c r="I22" s="45">
        <v>3.7625000000000002</v>
      </c>
      <c r="J22" s="45"/>
      <c r="K22" s="45"/>
      <c r="L22" s="44" t="s">
        <v>92</v>
      </c>
      <c r="M22" s="48" t="s">
        <v>2</v>
      </c>
      <c r="N22" s="44" t="s">
        <v>194</v>
      </c>
      <c r="O22" s="52" t="s">
        <v>237</v>
      </c>
      <c r="P22" s="53">
        <v>0.8</v>
      </c>
      <c r="Q22" s="53" t="s">
        <v>240</v>
      </c>
      <c r="R22" s="53">
        <v>5</v>
      </c>
      <c r="S22" s="53">
        <v>3.25</v>
      </c>
      <c r="T22" s="53">
        <v>3.7625000000000002</v>
      </c>
    </row>
    <row r="23" spans="1:20" x14ac:dyDescent="0.35">
      <c r="A23" s="44" t="s">
        <v>212</v>
      </c>
      <c r="B23" s="44" t="s">
        <v>163</v>
      </c>
      <c r="C23" s="48" t="s">
        <v>67</v>
      </c>
      <c r="D23" s="48" t="s">
        <v>103</v>
      </c>
      <c r="E23" s="48" t="s">
        <v>181</v>
      </c>
      <c r="F23" s="46">
        <v>475</v>
      </c>
      <c r="G23" s="46">
        <v>730</v>
      </c>
      <c r="H23" s="45">
        <v>3.75</v>
      </c>
      <c r="I23" s="45">
        <v>4.3125</v>
      </c>
      <c r="J23" s="45"/>
      <c r="K23" s="45"/>
      <c r="L23" s="44" t="s">
        <v>82</v>
      </c>
      <c r="M23" s="48" t="s">
        <v>35</v>
      </c>
      <c r="N23" s="44" t="s">
        <v>195</v>
      </c>
      <c r="O23" s="52" t="s">
        <v>238</v>
      </c>
      <c r="P23" s="53">
        <v>0.8</v>
      </c>
      <c r="Q23" s="53" t="s">
        <v>241</v>
      </c>
      <c r="R23" s="53">
        <v>5</v>
      </c>
      <c r="S23" s="53">
        <v>3.75</v>
      </c>
      <c r="T23" s="53">
        <v>4.3125</v>
      </c>
    </row>
    <row r="24" spans="1:20" x14ac:dyDescent="0.35">
      <c r="A24" s="44" t="s">
        <v>212</v>
      </c>
      <c r="B24" s="44" t="s">
        <v>164</v>
      </c>
      <c r="C24" s="48" t="s">
        <v>68</v>
      </c>
      <c r="D24" s="48" t="s">
        <v>104</v>
      </c>
      <c r="E24" s="48" t="s">
        <v>181</v>
      </c>
      <c r="F24" s="46">
        <v>475</v>
      </c>
      <c r="G24" s="46">
        <v>730</v>
      </c>
      <c r="H24" s="45">
        <v>3.75</v>
      </c>
      <c r="I24" s="45">
        <v>4.3125</v>
      </c>
      <c r="J24" s="45"/>
      <c r="K24" s="45"/>
      <c r="L24" s="44" t="s">
        <v>83</v>
      </c>
      <c r="M24" s="48" t="s">
        <v>37</v>
      </c>
      <c r="N24" s="44" t="s">
        <v>195</v>
      </c>
      <c r="O24" s="52" t="s">
        <v>238</v>
      </c>
      <c r="P24" s="53">
        <v>0.8</v>
      </c>
      <c r="Q24" s="53" t="s">
        <v>241</v>
      </c>
      <c r="R24" s="53">
        <v>5</v>
      </c>
      <c r="S24" s="53">
        <v>3.75</v>
      </c>
      <c r="T24" s="53">
        <v>4.3125</v>
      </c>
    </row>
    <row r="25" spans="1:20" x14ac:dyDescent="0.35">
      <c r="A25" s="44" t="s">
        <v>213</v>
      </c>
      <c r="B25" s="44" t="s">
        <v>15</v>
      </c>
      <c r="C25" s="48" t="s">
        <v>69</v>
      </c>
      <c r="D25" s="48" t="s">
        <v>144</v>
      </c>
      <c r="E25" s="48" t="s">
        <v>176</v>
      </c>
      <c r="F25" s="46">
        <v>475</v>
      </c>
      <c r="G25" s="46">
        <v>730</v>
      </c>
      <c r="H25" s="45">
        <v>3.5</v>
      </c>
      <c r="I25" s="45">
        <v>4.0125000000000002</v>
      </c>
      <c r="J25" s="45">
        <v>1.5873015873015872</v>
      </c>
      <c r="K25" s="45">
        <v>1.8197278911564627</v>
      </c>
      <c r="L25" s="44" t="s">
        <v>141</v>
      </c>
      <c r="M25" s="48" t="s">
        <v>17</v>
      </c>
      <c r="N25" s="44" t="s">
        <v>199</v>
      </c>
      <c r="O25" s="52" t="s">
        <v>247</v>
      </c>
      <c r="P25" s="53">
        <v>22.68</v>
      </c>
      <c r="Q25" s="53" t="s">
        <v>240</v>
      </c>
      <c r="R25" s="53">
        <v>141.75</v>
      </c>
      <c r="S25" s="53">
        <v>3.5009435792518389</v>
      </c>
      <c r="T25" s="53">
        <v>4.0134526182119616</v>
      </c>
    </row>
    <row r="26" spans="1:20" x14ac:dyDescent="0.35">
      <c r="A26" s="44" t="s">
        <v>213</v>
      </c>
      <c r="B26" s="44" t="s">
        <v>11</v>
      </c>
      <c r="C26" s="48" t="s">
        <v>70</v>
      </c>
      <c r="D26" s="48" t="s">
        <v>145</v>
      </c>
      <c r="E26" s="48" t="s">
        <v>185</v>
      </c>
      <c r="F26" s="46">
        <v>475</v>
      </c>
      <c r="G26" s="46">
        <v>730</v>
      </c>
      <c r="H26" s="45">
        <v>4</v>
      </c>
      <c r="I26" s="45">
        <v>4.5125000000000002</v>
      </c>
      <c r="J26" s="45">
        <v>1.8140589569160996</v>
      </c>
      <c r="K26" s="45">
        <v>2.0464852607709751</v>
      </c>
      <c r="L26" s="44" t="s">
        <v>142</v>
      </c>
      <c r="M26" s="48" t="s">
        <v>13</v>
      </c>
      <c r="N26" s="44" t="s">
        <v>200</v>
      </c>
      <c r="O26" s="52" t="s">
        <v>248</v>
      </c>
      <c r="P26" s="53">
        <v>22.68</v>
      </c>
      <c r="Q26" s="53" t="s">
        <v>240</v>
      </c>
      <c r="R26" s="53">
        <v>141.75</v>
      </c>
      <c r="S26" s="53">
        <v>4.0035979470537404</v>
      </c>
      <c r="T26" s="53">
        <v>4.5161069860138632</v>
      </c>
    </row>
    <row r="27" spans="1:20" x14ac:dyDescent="0.35">
      <c r="A27" s="44" t="s">
        <v>213</v>
      </c>
      <c r="B27" s="44" t="s">
        <v>159</v>
      </c>
      <c r="C27" s="48" t="s">
        <v>71</v>
      </c>
      <c r="D27" s="48" t="s">
        <v>146</v>
      </c>
      <c r="E27" s="48" t="s">
        <v>186</v>
      </c>
      <c r="F27" s="46">
        <v>475</v>
      </c>
      <c r="G27" s="46">
        <v>730</v>
      </c>
      <c r="H27" s="45">
        <v>1.25</v>
      </c>
      <c r="I27" s="45">
        <v>1.7625</v>
      </c>
      <c r="J27" s="45">
        <v>0.56689342403628118</v>
      </c>
      <c r="K27" s="45">
        <v>0.79931972789115646</v>
      </c>
      <c r="L27" s="44" t="s">
        <v>143</v>
      </c>
      <c r="M27" s="48" t="s">
        <v>20</v>
      </c>
      <c r="N27" s="44" t="s">
        <v>204</v>
      </c>
      <c r="O27" s="52" t="s">
        <v>249</v>
      </c>
      <c r="P27" s="53">
        <v>22.68</v>
      </c>
      <c r="Q27" s="53" t="s">
        <v>240</v>
      </c>
      <c r="R27" s="53">
        <v>141.75</v>
      </c>
      <c r="S27" s="53">
        <v>1.2522266706643856</v>
      </c>
      <c r="T27" s="53">
        <v>1.7647357096245084</v>
      </c>
    </row>
    <row r="28" spans="1:20" x14ac:dyDescent="0.35">
      <c r="A28" s="44" t="s">
        <v>214</v>
      </c>
      <c r="B28" s="44" t="s">
        <v>15</v>
      </c>
      <c r="C28" s="48" t="s">
        <v>105</v>
      </c>
      <c r="D28" s="48" t="s">
        <v>129</v>
      </c>
      <c r="E28" s="48" t="s">
        <v>176</v>
      </c>
      <c r="F28" s="46">
        <v>475</v>
      </c>
      <c r="G28" s="46">
        <v>730</v>
      </c>
      <c r="H28" s="45">
        <v>3.5</v>
      </c>
      <c r="I28" s="45">
        <v>4.0125000000000002</v>
      </c>
      <c r="J28" s="45">
        <v>1.5873015873015872</v>
      </c>
      <c r="K28" s="45">
        <v>1.8197278911564627</v>
      </c>
      <c r="L28" s="44" t="s">
        <v>117</v>
      </c>
      <c r="M28" s="48" t="s">
        <v>16</v>
      </c>
      <c r="N28" s="44" t="s">
        <v>199</v>
      </c>
      <c r="O28" s="52" t="s">
        <v>247</v>
      </c>
      <c r="P28" s="53">
        <v>22.68</v>
      </c>
      <c r="Q28" s="53" t="s">
        <v>240</v>
      </c>
      <c r="R28" s="53">
        <v>141.75</v>
      </c>
      <c r="S28" s="53">
        <v>3.5009435792518389</v>
      </c>
      <c r="T28" s="53">
        <v>4.0134526182119616</v>
      </c>
    </row>
    <row r="29" spans="1:20" x14ac:dyDescent="0.35">
      <c r="A29" s="44" t="s">
        <v>214</v>
      </c>
      <c r="B29" s="44" t="s">
        <v>11</v>
      </c>
      <c r="C29" s="48" t="s">
        <v>106</v>
      </c>
      <c r="D29" s="48" t="s">
        <v>130</v>
      </c>
      <c r="E29" s="48" t="s">
        <v>185</v>
      </c>
      <c r="F29" s="46">
        <v>475</v>
      </c>
      <c r="G29" s="46">
        <v>730</v>
      </c>
      <c r="H29" s="45">
        <v>4</v>
      </c>
      <c r="I29" s="45">
        <v>4.5125000000000002</v>
      </c>
      <c r="J29" s="45">
        <v>1.8140589569160996</v>
      </c>
      <c r="K29" s="45">
        <v>2.0464852607709751</v>
      </c>
      <c r="L29" s="44" t="s">
        <v>118</v>
      </c>
      <c r="M29" s="48" t="s">
        <v>12</v>
      </c>
      <c r="N29" s="44" t="s">
        <v>200</v>
      </c>
      <c r="O29" s="52" t="s">
        <v>248</v>
      </c>
      <c r="P29" s="53">
        <v>22.68</v>
      </c>
      <c r="Q29" s="53" t="s">
        <v>240</v>
      </c>
      <c r="R29" s="53">
        <v>141.75</v>
      </c>
      <c r="S29" s="53">
        <v>4.0035979470537404</v>
      </c>
      <c r="T29" s="53">
        <v>4.5161069860138632</v>
      </c>
    </row>
    <row r="30" spans="1:20" x14ac:dyDescent="0.35">
      <c r="A30" s="44" t="s">
        <v>214</v>
      </c>
      <c r="B30" s="44" t="s">
        <v>170</v>
      </c>
      <c r="C30" s="48" t="s">
        <v>107</v>
      </c>
      <c r="D30" s="48" t="s">
        <v>131</v>
      </c>
      <c r="E30" s="48" t="s">
        <v>187</v>
      </c>
      <c r="F30" s="46">
        <v>475</v>
      </c>
      <c r="G30" s="46">
        <v>730</v>
      </c>
      <c r="H30" s="45">
        <v>3.25</v>
      </c>
      <c r="I30" s="45">
        <v>3.7625000000000002</v>
      </c>
      <c r="J30" s="45">
        <v>1.473922902494331</v>
      </c>
      <c r="K30" s="45">
        <v>1.7063492063492063</v>
      </c>
      <c r="L30" s="44" t="s">
        <v>119</v>
      </c>
      <c r="M30" s="48" t="s">
        <v>1</v>
      </c>
      <c r="N30" s="44" t="s">
        <v>201</v>
      </c>
      <c r="O30" s="52" t="s">
        <v>250</v>
      </c>
      <c r="P30" s="53">
        <v>22.68</v>
      </c>
      <c r="Q30" s="53" t="s">
        <v>240</v>
      </c>
      <c r="R30" s="53">
        <v>141.75</v>
      </c>
      <c r="S30" s="53">
        <v>3.2452071465105208</v>
      </c>
      <c r="T30" s="53">
        <v>3.7577161854706436</v>
      </c>
    </row>
    <row r="31" spans="1:20" x14ac:dyDescent="0.35">
      <c r="A31" s="44" t="s">
        <v>214</v>
      </c>
      <c r="B31" s="44" t="s">
        <v>172</v>
      </c>
      <c r="C31" s="48" t="s">
        <v>108</v>
      </c>
      <c r="D31" s="48" t="s">
        <v>132</v>
      </c>
      <c r="E31" s="48" t="s">
        <v>188</v>
      </c>
      <c r="F31" s="46">
        <v>475</v>
      </c>
      <c r="G31" s="46">
        <v>730</v>
      </c>
      <c r="H31" s="45">
        <v>4.0625</v>
      </c>
      <c r="I31" s="45">
        <v>4.625</v>
      </c>
      <c r="J31" s="45">
        <v>1.8424036281179137</v>
      </c>
      <c r="K31" s="45">
        <v>2.0975056689342404</v>
      </c>
      <c r="L31" s="44" t="s">
        <v>120</v>
      </c>
      <c r="M31" s="48" t="s">
        <v>5</v>
      </c>
      <c r="N31" s="44" t="s">
        <v>202</v>
      </c>
      <c r="O31" s="52" t="s">
        <v>251</v>
      </c>
      <c r="P31" s="53">
        <v>22.68</v>
      </c>
      <c r="Q31" s="53" t="s">
        <v>241</v>
      </c>
      <c r="R31" s="53">
        <v>141.75</v>
      </c>
      <c r="S31" s="53">
        <v>4.0675320552390692</v>
      </c>
      <c r="T31" s="53">
        <v>4.6300419760489611</v>
      </c>
    </row>
    <row r="32" spans="1:20" x14ac:dyDescent="0.35">
      <c r="A32" s="44" t="s">
        <v>214</v>
      </c>
      <c r="B32" s="44" t="s">
        <v>158</v>
      </c>
      <c r="C32" s="48" t="s">
        <v>148</v>
      </c>
      <c r="D32" s="48" t="s">
        <v>150</v>
      </c>
      <c r="E32" s="48" t="s">
        <v>189</v>
      </c>
      <c r="F32" s="46">
        <v>238</v>
      </c>
      <c r="G32" s="46">
        <v>365</v>
      </c>
      <c r="H32" s="45">
        <v>2.5</v>
      </c>
      <c r="I32" s="45">
        <v>3.0625</v>
      </c>
      <c r="J32" s="45">
        <v>1.1337868480725624</v>
      </c>
      <c r="K32" s="45">
        <v>1.3888888888888888</v>
      </c>
      <c r="L32" s="44" t="s">
        <v>149</v>
      </c>
      <c r="M32" s="48" t="s">
        <v>147</v>
      </c>
      <c r="N32" s="44" t="s">
        <v>203</v>
      </c>
      <c r="O32" s="52" t="s">
        <v>252</v>
      </c>
      <c r="P32" s="53">
        <v>22.68</v>
      </c>
      <c r="Q32" s="53" t="s">
        <v>241</v>
      </c>
      <c r="R32" s="53">
        <v>141.75</v>
      </c>
      <c r="S32" s="53">
        <v>2.5022487169085874</v>
      </c>
      <c r="T32" s="53">
        <v>3.0647586377184788</v>
      </c>
    </row>
    <row r="33" spans="1:20" x14ac:dyDescent="0.35">
      <c r="A33" s="44" t="s">
        <v>214</v>
      </c>
      <c r="B33" s="44" t="s">
        <v>159</v>
      </c>
      <c r="C33" s="48" t="s">
        <v>109</v>
      </c>
      <c r="D33" s="48" t="s">
        <v>133</v>
      </c>
      <c r="E33" s="48" t="s">
        <v>186</v>
      </c>
      <c r="F33" s="46">
        <v>475</v>
      </c>
      <c r="G33" s="46">
        <v>730</v>
      </c>
      <c r="H33" s="45">
        <v>1.25</v>
      </c>
      <c r="I33" s="45">
        <v>1.7625</v>
      </c>
      <c r="J33" s="45">
        <v>0.56689342403628118</v>
      </c>
      <c r="K33" s="45">
        <v>0.79931972789115646</v>
      </c>
      <c r="L33" s="44" t="s">
        <v>121</v>
      </c>
      <c r="M33" s="48" t="s">
        <v>19</v>
      </c>
      <c r="N33" s="44" t="s">
        <v>204</v>
      </c>
      <c r="O33" s="52" t="s">
        <v>249</v>
      </c>
      <c r="P33" s="53">
        <v>22.68</v>
      </c>
      <c r="Q33" s="53" t="s">
        <v>240</v>
      </c>
      <c r="R33" s="53">
        <v>141.75</v>
      </c>
      <c r="S33" s="53">
        <v>1.2522266706643856</v>
      </c>
      <c r="T33" s="53">
        <v>1.7647357096245084</v>
      </c>
    </row>
    <row r="34" spans="1:20" x14ac:dyDescent="0.35">
      <c r="A34" s="44" t="s">
        <v>214</v>
      </c>
      <c r="B34" s="44" t="s">
        <v>165</v>
      </c>
      <c r="C34" s="48" t="s">
        <v>216</v>
      </c>
      <c r="D34" s="48" t="s">
        <v>173</v>
      </c>
      <c r="E34" s="48" t="s">
        <v>190</v>
      </c>
      <c r="F34" s="46">
        <v>475</v>
      </c>
      <c r="G34" s="46">
        <v>730</v>
      </c>
      <c r="H34" s="45">
        <v>3.75</v>
      </c>
      <c r="I34" s="45">
        <v>4.3125</v>
      </c>
      <c r="J34" s="45">
        <v>1.7006802721088434</v>
      </c>
      <c r="K34" s="45">
        <v>1.9557823129251699</v>
      </c>
      <c r="L34" s="44" t="s">
        <v>153</v>
      </c>
      <c r="M34" s="48" t="s">
        <v>151</v>
      </c>
      <c r="N34" s="44" t="s">
        <v>206</v>
      </c>
      <c r="O34" s="52" t="s">
        <v>253</v>
      </c>
      <c r="P34" s="53">
        <v>22.68</v>
      </c>
      <c r="Q34" s="53" t="s">
        <v>241</v>
      </c>
      <c r="R34" s="53">
        <v>141.75</v>
      </c>
      <c r="S34" s="53">
        <v>3.7478615143124219</v>
      </c>
      <c r="T34" s="53">
        <v>4.3103714351223132</v>
      </c>
    </row>
    <row r="35" spans="1:20" x14ac:dyDescent="0.35">
      <c r="A35" s="44" t="s">
        <v>214</v>
      </c>
      <c r="B35" s="44" t="s">
        <v>160</v>
      </c>
      <c r="C35" s="48" t="s">
        <v>110</v>
      </c>
      <c r="D35" s="48" t="s">
        <v>134</v>
      </c>
      <c r="E35" s="48" t="s">
        <v>189</v>
      </c>
      <c r="F35" s="46">
        <v>475</v>
      </c>
      <c r="G35" s="46">
        <v>730</v>
      </c>
      <c r="H35" s="45">
        <v>2.5</v>
      </c>
      <c r="I35" s="45">
        <v>3.0625</v>
      </c>
      <c r="J35" s="45">
        <v>1.1337868480725624</v>
      </c>
      <c r="K35" s="45">
        <v>1.3888888888888888</v>
      </c>
      <c r="L35" s="44" t="s">
        <v>122</v>
      </c>
      <c r="M35" s="48" t="s">
        <v>27</v>
      </c>
      <c r="N35" s="44" t="s">
        <v>203</v>
      </c>
      <c r="O35" s="52" t="s">
        <v>252</v>
      </c>
      <c r="P35" s="53">
        <v>22.68</v>
      </c>
      <c r="Q35" s="53" t="s">
        <v>241</v>
      </c>
      <c r="R35" s="53">
        <v>141.75</v>
      </c>
      <c r="S35" s="53">
        <v>2.5022487169085874</v>
      </c>
      <c r="T35" s="53">
        <v>3.0647586377184788</v>
      </c>
    </row>
    <row r="36" spans="1:20" x14ac:dyDescent="0.35">
      <c r="A36" s="44" t="s">
        <v>214</v>
      </c>
      <c r="B36" s="44" t="s">
        <v>161</v>
      </c>
      <c r="C36" s="48" t="s">
        <v>111</v>
      </c>
      <c r="D36" s="48" t="s">
        <v>135</v>
      </c>
      <c r="E36" s="48" t="s">
        <v>189</v>
      </c>
      <c r="F36" s="46">
        <v>475</v>
      </c>
      <c r="G36" s="46">
        <v>730</v>
      </c>
      <c r="H36" s="45">
        <v>2.5</v>
      </c>
      <c r="I36" s="45">
        <v>3.0625</v>
      </c>
      <c r="J36" s="45">
        <v>1.1337868480725624</v>
      </c>
      <c r="K36" s="45">
        <v>1.3888888888888888</v>
      </c>
      <c r="L36" s="44" t="s">
        <v>123</v>
      </c>
      <c r="M36" s="48" t="s">
        <v>29</v>
      </c>
      <c r="N36" s="44" t="s">
        <v>203</v>
      </c>
      <c r="O36" s="52" t="s">
        <v>252</v>
      </c>
      <c r="P36" s="53">
        <v>22.68</v>
      </c>
      <c r="Q36" s="53" t="s">
        <v>241</v>
      </c>
      <c r="R36" s="53">
        <v>141.75</v>
      </c>
      <c r="S36" s="53">
        <v>2.5022487169085874</v>
      </c>
      <c r="T36" s="53">
        <v>3.0647586377184788</v>
      </c>
    </row>
    <row r="37" spans="1:20" x14ac:dyDescent="0.35">
      <c r="A37" s="44" t="s">
        <v>214</v>
      </c>
      <c r="B37" s="44" t="s">
        <v>162</v>
      </c>
      <c r="C37" s="48" t="s">
        <v>112</v>
      </c>
      <c r="D37" s="48" t="s">
        <v>136</v>
      </c>
      <c r="E37" s="48" t="s">
        <v>189</v>
      </c>
      <c r="F37" s="46">
        <v>238</v>
      </c>
      <c r="G37" s="46">
        <v>365</v>
      </c>
      <c r="H37" s="45">
        <v>2.5</v>
      </c>
      <c r="I37" s="45">
        <v>3.0625</v>
      </c>
      <c r="J37" s="45">
        <v>1.1337868480725624</v>
      </c>
      <c r="K37" s="45">
        <v>1.3888888888888888</v>
      </c>
      <c r="L37" s="44" t="s">
        <v>124</v>
      </c>
      <c r="M37" s="48" t="s">
        <v>31</v>
      </c>
      <c r="N37" s="44" t="s">
        <v>203</v>
      </c>
      <c r="O37" s="52" t="s">
        <v>252</v>
      </c>
      <c r="P37" s="53">
        <v>22.68</v>
      </c>
      <c r="Q37" s="53" t="s">
        <v>241</v>
      </c>
      <c r="R37" s="53">
        <v>141.75</v>
      </c>
      <c r="S37" s="53">
        <v>2.5022487169085874</v>
      </c>
      <c r="T37" s="53">
        <v>3.0647586377184788</v>
      </c>
    </row>
    <row r="38" spans="1:20" x14ac:dyDescent="0.35">
      <c r="A38" s="44" t="s">
        <v>214</v>
      </c>
      <c r="B38" s="44" t="s">
        <v>168</v>
      </c>
      <c r="C38" s="48" t="s">
        <v>113</v>
      </c>
      <c r="D38" s="48" t="s">
        <v>137</v>
      </c>
      <c r="E38" s="48" t="s">
        <v>187</v>
      </c>
      <c r="F38" s="46">
        <v>475</v>
      </c>
      <c r="G38" s="46">
        <v>730</v>
      </c>
      <c r="H38" s="45">
        <v>3.25</v>
      </c>
      <c r="I38" s="45">
        <v>3.7625000000000002</v>
      </c>
      <c r="J38" s="45">
        <v>1.473922902494331</v>
      </c>
      <c r="K38" s="45">
        <v>1.7063492063492063</v>
      </c>
      <c r="L38" s="44" t="s">
        <v>125</v>
      </c>
      <c r="M38" s="48" t="s">
        <v>33</v>
      </c>
      <c r="N38" s="44" t="s">
        <v>201</v>
      </c>
      <c r="O38" s="52" t="s">
        <v>250</v>
      </c>
      <c r="P38" s="53">
        <v>22.68</v>
      </c>
      <c r="Q38" s="53" t="s">
        <v>240</v>
      </c>
      <c r="R38" s="53">
        <v>141.75</v>
      </c>
      <c r="S38" s="53">
        <v>3.2452071465105208</v>
      </c>
      <c r="T38" s="53">
        <v>3.7577161854706436</v>
      </c>
    </row>
    <row r="39" spans="1:20" x14ac:dyDescent="0.35">
      <c r="A39" s="44" t="s">
        <v>214</v>
      </c>
      <c r="B39" s="44" t="s">
        <v>166</v>
      </c>
      <c r="C39" s="48" t="s">
        <v>114</v>
      </c>
      <c r="D39" s="48" t="s">
        <v>138</v>
      </c>
      <c r="E39" s="48" t="s">
        <v>188</v>
      </c>
      <c r="F39" s="46">
        <v>475</v>
      </c>
      <c r="G39" s="46">
        <v>730</v>
      </c>
      <c r="H39" s="45">
        <v>4.0625</v>
      </c>
      <c r="I39" s="45">
        <v>4.625</v>
      </c>
      <c r="J39" s="45">
        <v>1.8424036281179137</v>
      </c>
      <c r="K39" s="45">
        <v>2.0975056689342404</v>
      </c>
      <c r="L39" s="44" t="s">
        <v>126</v>
      </c>
      <c r="M39" s="48" t="s">
        <v>7</v>
      </c>
      <c r="N39" s="44" t="s">
        <v>202</v>
      </c>
      <c r="O39" s="52" t="s">
        <v>251</v>
      </c>
      <c r="P39" s="53">
        <v>22.68</v>
      </c>
      <c r="Q39" s="53" t="s">
        <v>241</v>
      </c>
      <c r="R39" s="53">
        <v>141.75</v>
      </c>
      <c r="S39" s="53">
        <v>4.0675320552390692</v>
      </c>
      <c r="T39" s="53">
        <v>4.6300419760489611</v>
      </c>
    </row>
    <row r="40" spans="1:20" x14ac:dyDescent="0.35">
      <c r="A40" s="44" t="s">
        <v>214</v>
      </c>
      <c r="B40" s="44" t="s">
        <v>167</v>
      </c>
      <c r="C40" s="48" t="s">
        <v>115</v>
      </c>
      <c r="D40" s="48" t="s">
        <v>139</v>
      </c>
      <c r="E40" s="48" t="s">
        <v>188</v>
      </c>
      <c r="F40" s="46">
        <v>475</v>
      </c>
      <c r="G40" s="46">
        <v>730</v>
      </c>
      <c r="H40" s="45">
        <v>4.0625</v>
      </c>
      <c r="I40" s="45">
        <v>4.625</v>
      </c>
      <c r="J40" s="45">
        <v>1.8424036281179137</v>
      </c>
      <c r="K40" s="45">
        <v>2.0975056689342404</v>
      </c>
      <c r="L40" s="44" t="s">
        <v>127</v>
      </c>
      <c r="M40" s="48" t="s">
        <v>9</v>
      </c>
      <c r="N40" s="44" t="s">
        <v>202</v>
      </c>
      <c r="O40" s="52" t="s">
        <v>251</v>
      </c>
      <c r="P40" s="53">
        <v>22.68</v>
      </c>
      <c r="Q40" s="53" t="s">
        <v>241</v>
      </c>
      <c r="R40" s="53">
        <v>141.75</v>
      </c>
      <c r="S40" s="53">
        <v>4.0675320552390692</v>
      </c>
      <c r="T40" s="53">
        <v>4.6300419760489611</v>
      </c>
    </row>
    <row r="41" spans="1:20" x14ac:dyDescent="0.35">
      <c r="A41" s="44" t="s">
        <v>214</v>
      </c>
      <c r="B41" s="44" t="s">
        <v>163</v>
      </c>
      <c r="C41" s="48" t="s">
        <v>116</v>
      </c>
      <c r="D41" s="48" t="s">
        <v>140</v>
      </c>
      <c r="E41" s="48" t="s">
        <v>190</v>
      </c>
      <c r="F41" s="46">
        <v>475</v>
      </c>
      <c r="G41" s="46">
        <v>730</v>
      </c>
      <c r="H41" s="45">
        <v>3.75</v>
      </c>
      <c r="I41" s="45">
        <v>4.3125</v>
      </c>
      <c r="J41" s="45">
        <v>1.7006802721088434</v>
      </c>
      <c r="K41" s="45">
        <v>1.9557823129251699</v>
      </c>
      <c r="L41" s="44" t="s">
        <v>128</v>
      </c>
      <c r="M41" s="48" t="s">
        <v>36</v>
      </c>
      <c r="N41" s="44" t="s">
        <v>205</v>
      </c>
      <c r="O41" s="52" t="s">
        <v>253</v>
      </c>
      <c r="P41" s="53">
        <v>22.68</v>
      </c>
      <c r="Q41" s="53" t="s">
        <v>241</v>
      </c>
      <c r="R41" s="53">
        <v>141.75</v>
      </c>
      <c r="S41" s="53">
        <v>3.7478615143124219</v>
      </c>
      <c r="T41" s="53">
        <v>4.3103714351223097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 Scheiblehner</dc:creator>
  <cp:lastModifiedBy>Emily Bradach</cp:lastModifiedBy>
  <cp:lastPrinted>2020-12-11T00:45:06Z</cp:lastPrinted>
  <dcterms:created xsi:type="dcterms:W3CDTF">2020-11-16T16:30:08Z</dcterms:created>
  <dcterms:modified xsi:type="dcterms:W3CDTF">2021-03-04T00:06:36Z</dcterms:modified>
</cp:coreProperties>
</file>